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hmcr\Dropbox\RebootTwice\FTC Safeguards\web site\FTC Assessment Project\"/>
    </mc:Choice>
  </mc:AlternateContent>
  <xr:revisionPtr revIDLastSave="0" documentId="13_ncr:1_{29433F09-F029-4A10-AE59-70922876F157}" xr6:coauthVersionLast="47" xr6:coauthVersionMax="47" xr10:uidLastSave="{00000000-0000-0000-0000-000000000000}"/>
  <bookViews>
    <workbookView xWindow="-96" yWindow="-96" windowWidth="23232" windowHeight="12432" xr2:uid="{00000000-000D-0000-FFFF-FFFF00000000}"/>
  </bookViews>
  <sheets>
    <sheet name="Registration" sheetId="1" r:id="rId1"/>
    <sheet name="Instructions" sheetId="2" r:id="rId2"/>
    <sheet name="Executive Summary" sheetId="3" r:id="rId3"/>
    <sheet name="Company Profile" sheetId="4" r:id="rId4"/>
    <sheet name="Asset Inventory" sheetId="5" r:id="rId5"/>
    <sheet name="Threat Assessment" sheetId="6" r:id="rId6"/>
    <sheet name="Vulnerability Analysis" sheetId="7" r:id="rId7"/>
    <sheet name="Risk Calculation" sheetId="8" r:id="rId8"/>
    <sheet name="Treatment Plan" sheetId="9" r:id="rId9"/>
    <sheet name="Formula Controls" sheetId="10" state="hidden" r:id="rId10"/>
    <sheet name="Lists" sheetId="11" state="hidden" r:id="rId11"/>
  </sheets>
  <externalReferences>
    <externalReference r:id="rId12"/>
    <externalReference r:id="rId13"/>
  </externalReferences>
  <definedNames>
    <definedName name="AssetTypes">Lists!$B$1:$B$7</definedName>
    <definedName name="BusinessTypes">Lists!$A$1:$A$6</definedName>
    <definedName name="ComplianceStatus">Lists!$I$1:$I$6</definedName>
    <definedName name="DataVolumes">Lists!$L$1:$L$6</definedName>
    <definedName name="HistoricalIncidents">Lists!$K$1:$K$6</definedName>
    <definedName name="ImpactTypes">Lists!$J$1:$J$6</definedName>
    <definedName name="ImplementationStatus">Lists!$H$1:$H$7</definedName>
    <definedName name="ThreatCategories">Lists!$C$1:$C$7</definedName>
    <definedName name="ThreatSources">Lists!$D$1:$D$9</definedName>
    <definedName name="TreatmentStrategies">Lists!$G$1:$G$5</definedName>
    <definedName name="VulnerabilityStatus">Lists!$F$1:$F$5</definedName>
    <definedName name="VulnerabilityTypes">Lists!$E$1:$E$6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4" i="9" l="1"/>
  <c r="J103" i="9"/>
  <c r="J102" i="9"/>
  <c r="L26" i="8"/>
  <c r="H26" i="8"/>
  <c r="G26" i="8"/>
  <c r="F26" i="8"/>
  <c r="I26" i="8" s="1"/>
  <c r="B26" i="8"/>
  <c r="L25" i="8"/>
  <c r="I25" i="8"/>
  <c r="K25" i="8" s="1"/>
  <c r="H25" i="8"/>
  <c r="G25" i="8"/>
  <c r="F25" i="8"/>
  <c r="B25" i="8"/>
  <c r="L24" i="8"/>
  <c r="H24" i="8"/>
  <c r="G24" i="8"/>
  <c r="F24" i="8"/>
  <c r="I24" i="8" s="1"/>
  <c r="B24" i="8"/>
  <c r="L23" i="8"/>
  <c r="I23" i="8"/>
  <c r="K23" i="8" s="1"/>
  <c r="H23" i="8"/>
  <c r="G23" i="8"/>
  <c r="F23" i="8"/>
  <c r="B23" i="8"/>
  <c r="L22" i="8"/>
  <c r="H22" i="8"/>
  <c r="G22" i="8"/>
  <c r="F22" i="8"/>
  <c r="I22" i="8" s="1"/>
  <c r="B22" i="8"/>
  <c r="L21" i="8"/>
  <c r="I21" i="8"/>
  <c r="K21" i="8" s="1"/>
  <c r="H21" i="8"/>
  <c r="G21" i="8"/>
  <c r="F21" i="8"/>
  <c r="B21" i="8"/>
  <c r="L20" i="8"/>
  <c r="H20" i="8"/>
  <c r="G20" i="8"/>
  <c r="F20" i="8"/>
  <c r="I20" i="8" s="1"/>
  <c r="B20" i="8"/>
  <c r="L19" i="8"/>
  <c r="I19" i="8"/>
  <c r="K19" i="8" s="1"/>
  <c r="H19" i="8"/>
  <c r="G19" i="8"/>
  <c r="F19" i="8"/>
  <c r="B19" i="8"/>
  <c r="L18" i="8"/>
  <c r="H18" i="8"/>
  <c r="G18" i="8"/>
  <c r="F18" i="8"/>
  <c r="I18" i="8" s="1"/>
  <c r="B18" i="8"/>
  <c r="L17" i="8"/>
  <c r="I17" i="8"/>
  <c r="K17" i="8" s="1"/>
  <c r="H17" i="8"/>
  <c r="G17" i="8"/>
  <c r="F17" i="8"/>
  <c r="B17" i="8"/>
  <c r="L16" i="8"/>
  <c r="H16" i="8"/>
  <c r="G16" i="8"/>
  <c r="F16" i="8"/>
  <c r="I16" i="8" s="1"/>
  <c r="B16" i="8"/>
  <c r="L15" i="8"/>
  <c r="I15" i="8"/>
  <c r="K15" i="8" s="1"/>
  <c r="H15" i="8"/>
  <c r="G15" i="8"/>
  <c r="F15" i="8"/>
  <c r="B15" i="8"/>
  <c r="L14" i="8"/>
  <c r="H14" i="8"/>
  <c r="G14" i="8"/>
  <c r="F14" i="8"/>
  <c r="I14" i="8" s="1"/>
  <c r="B14" i="8"/>
  <c r="L13" i="8"/>
  <c r="I13" i="8"/>
  <c r="K13" i="8" s="1"/>
  <c r="H13" i="8"/>
  <c r="G13" i="8"/>
  <c r="F13" i="8"/>
  <c r="B13" i="8"/>
  <c r="L12" i="8"/>
  <c r="H12" i="8"/>
  <c r="G12" i="8"/>
  <c r="F12" i="8"/>
  <c r="I12" i="8" s="1"/>
  <c r="B12" i="8"/>
  <c r="L11" i="8"/>
  <c r="I11" i="8"/>
  <c r="K11" i="8" s="1"/>
  <c r="H11" i="8"/>
  <c r="G11" i="8"/>
  <c r="F11" i="8"/>
  <c r="B11" i="8"/>
  <c r="L10" i="8"/>
  <c r="H10" i="8"/>
  <c r="G10" i="8"/>
  <c r="F10" i="8"/>
  <c r="I10" i="8" s="1"/>
  <c r="B10" i="8"/>
  <c r="L9" i="8"/>
  <c r="I9" i="8"/>
  <c r="K9" i="8" s="1"/>
  <c r="H9" i="8"/>
  <c r="G9" i="8"/>
  <c r="F9" i="8"/>
  <c r="B9" i="8"/>
  <c r="L8" i="8"/>
  <c r="H8" i="8"/>
  <c r="G8" i="8"/>
  <c r="F8" i="8"/>
  <c r="I8" i="8" s="1"/>
  <c r="B8" i="8"/>
  <c r="L7" i="8"/>
  <c r="I7" i="8"/>
  <c r="K7" i="8" s="1"/>
  <c r="H7" i="8"/>
  <c r="G7" i="8"/>
  <c r="F7" i="8"/>
  <c r="B7" i="8"/>
  <c r="L6" i="8"/>
  <c r="H6" i="8"/>
  <c r="G6" i="8"/>
  <c r="F6" i="8"/>
  <c r="I6" i="8" s="1"/>
  <c r="B6" i="8"/>
  <c r="L5" i="8"/>
  <c r="I5" i="8"/>
  <c r="K5" i="8" s="1"/>
  <c r="H5" i="8"/>
  <c r="G5" i="8"/>
  <c r="F5" i="8"/>
  <c r="B5" i="8"/>
  <c r="L4" i="8"/>
  <c r="H4" i="8"/>
  <c r="G4" i="8"/>
  <c r="F4" i="8"/>
  <c r="I4" i="8" s="1"/>
  <c r="B4" i="8"/>
  <c r="L3" i="8"/>
  <c r="I3" i="8"/>
  <c r="K3" i="8" s="1"/>
  <c r="H3" i="8"/>
  <c r="G3" i="8"/>
  <c r="F3" i="8"/>
  <c r="B3" i="8"/>
  <c r="L2" i="8"/>
  <c r="H2" i="8"/>
  <c r="G2" i="8"/>
  <c r="F2" i="8"/>
  <c r="I2" i="8" s="1"/>
  <c r="B2" i="8"/>
  <c r="K101" i="7"/>
  <c r="A101" i="7"/>
  <c r="K100" i="7"/>
  <c r="A100" i="7"/>
  <c r="K99" i="7"/>
  <c r="A99" i="7"/>
  <c r="K98" i="7"/>
  <c r="A98" i="7"/>
  <c r="K97" i="7"/>
  <c r="A97" i="7"/>
  <c r="K96" i="7"/>
  <c r="A96" i="7"/>
  <c r="K95" i="7"/>
  <c r="A95" i="7"/>
  <c r="K94" i="7"/>
  <c r="A94" i="7"/>
  <c r="K93" i="7"/>
  <c r="A93" i="7"/>
  <c r="K92" i="7"/>
  <c r="A92" i="7"/>
  <c r="K91" i="7"/>
  <c r="A91" i="7"/>
  <c r="K90" i="7"/>
  <c r="A90" i="7"/>
  <c r="K89" i="7"/>
  <c r="A89" i="7"/>
  <c r="K88" i="7"/>
  <c r="A88" i="7"/>
  <c r="K87" i="7"/>
  <c r="A87" i="7"/>
  <c r="K86" i="7"/>
  <c r="A86" i="7"/>
  <c r="K85" i="7"/>
  <c r="A85" i="7"/>
  <c r="K84" i="7"/>
  <c r="A84" i="7"/>
  <c r="K83" i="7"/>
  <c r="A83" i="7"/>
  <c r="K82" i="7"/>
  <c r="A82" i="7"/>
  <c r="K81" i="7"/>
  <c r="A81" i="7"/>
  <c r="K80" i="7"/>
  <c r="A80" i="7"/>
  <c r="K79" i="7"/>
  <c r="A79" i="7"/>
  <c r="K78" i="7"/>
  <c r="A78" i="7"/>
  <c r="K77" i="7"/>
  <c r="A77" i="7"/>
  <c r="K76" i="7"/>
  <c r="A76" i="7"/>
  <c r="K75" i="7"/>
  <c r="A75" i="7"/>
  <c r="K74" i="7"/>
  <c r="A74" i="7"/>
  <c r="K73" i="7"/>
  <c r="A73" i="7"/>
  <c r="K72" i="7"/>
  <c r="A72" i="7"/>
  <c r="K71" i="7"/>
  <c r="A71" i="7"/>
  <c r="K70" i="7"/>
  <c r="A70" i="7"/>
  <c r="K69" i="7"/>
  <c r="A69" i="7"/>
  <c r="K68" i="7"/>
  <c r="A68" i="7"/>
  <c r="K67" i="7"/>
  <c r="A67" i="7"/>
  <c r="K66" i="7"/>
  <c r="A66" i="7"/>
  <c r="K65" i="7"/>
  <c r="A65" i="7"/>
  <c r="K64" i="7"/>
  <c r="A64" i="7"/>
  <c r="K63" i="7"/>
  <c r="A63" i="7"/>
  <c r="K62" i="7"/>
  <c r="A62" i="7"/>
  <c r="K61" i="7"/>
  <c r="A61" i="7"/>
  <c r="K60" i="7"/>
  <c r="A60" i="7"/>
  <c r="K59" i="7"/>
  <c r="A59" i="7"/>
  <c r="K58" i="7"/>
  <c r="A58" i="7"/>
  <c r="K57" i="7"/>
  <c r="A57" i="7"/>
  <c r="K56" i="7"/>
  <c r="A56" i="7"/>
  <c r="K55" i="7"/>
  <c r="A55" i="7"/>
  <c r="K54" i="7"/>
  <c r="A54" i="7"/>
  <c r="K53" i="7"/>
  <c r="A53" i="7"/>
  <c r="K52" i="7"/>
  <c r="A52" i="7"/>
  <c r="K51" i="7"/>
  <c r="A51" i="7"/>
  <c r="K50" i="7"/>
  <c r="A50" i="7"/>
  <c r="K49" i="7"/>
  <c r="A49" i="7"/>
  <c r="K48" i="7"/>
  <c r="A48" i="7"/>
  <c r="K47" i="7"/>
  <c r="A47" i="7"/>
  <c r="K46" i="7"/>
  <c r="A46" i="7"/>
  <c r="K45" i="7"/>
  <c r="A45" i="7"/>
  <c r="K44" i="7"/>
  <c r="A44" i="7"/>
  <c r="K43" i="7"/>
  <c r="A43" i="7"/>
  <c r="K42" i="7"/>
  <c r="A42" i="7"/>
  <c r="K41" i="7"/>
  <c r="A41" i="7"/>
  <c r="K40" i="7"/>
  <c r="A40" i="7"/>
  <c r="K39" i="7"/>
  <c r="A39" i="7"/>
  <c r="K38" i="7"/>
  <c r="A38" i="7"/>
  <c r="K37" i="7"/>
  <c r="A37" i="7"/>
  <c r="K36" i="7"/>
  <c r="A36" i="7"/>
  <c r="K35" i="7"/>
  <c r="A35" i="7"/>
  <c r="K34" i="7"/>
  <c r="A34" i="7"/>
  <c r="K33" i="7"/>
  <c r="A33" i="7"/>
  <c r="K32" i="7"/>
  <c r="A32" i="7"/>
  <c r="K31" i="7"/>
  <c r="A31" i="7"/>
  <c r="K30" i="7"/>
  <c r="A30" i="7"/>
  <c r="K29" i="7"/>
  <c r="A29" i="7"/>
  <c r="K28" i="7"/>
  <c r="A28" i="7"/>
  <c r="K27" i="7"/>
  <c r="A27" i="7"/>
  <c r="K26" i="7"/>
  <c r="A26" i="7"/>
  <c r="K25" i="7"/>
  <c r="A25" i="7"/>
  <c r="K24" i="7"/>
  <c r="A24" i="7"/>
  <c r="K23" i="7"/>
  <c r="A23" i="7"/>
  <c r="K22" i="7"/>
  <c r="A22" i="7"/>
  <c r="K21" i="7"/>
  <c r="A21" i="7"/>
  <c r="K20" i="7"/>
  <c r="A20" i="7"/>
  <c r="K19" i="7"/>
  <c r="A19" i="7"/>
  <c r="K18" i="7"/>
  <c r="A18" i="7"/>
  <c r="K16" i="7"/>
  <c r="A16" i="7"/>
  <c r="K15" i="7"/>
  <c r="A15" i="7"/>
  <c r="K14" i="7"/>
  <c r="A14" i="7"/>
  <c r="K13" i="7"/>
  <c r="A13" i="7"/>
  <c r="K12" i="7"/>
  <c r="A12" i="7"/>
  <c r="K11" i="7"/>
  <c r="A11" i="7"/>
  <c r="K10" i="7"/>
  <c r="A10" i="7"/>
  <c r="K9" i="7"/>
  <c r="A9" i="7"/>
  <c r="K8" i="7"/>
  <c r="A8" i="7"/>
  <c r="K7" i="7"/>
  <c r="A7" i="7"/>
  <c r="K6" i="7"/>
  <c r="A6" i="7"/>
  <c r="K5" i="7"/>
  <c r="A5" i="7"/>
  <c r="K4" i="7"/>
  <c r="A4" i="7"/>
  <c r="K3" i="7"/>
  <c r="A3" i="7"/>
  <c r="K2" i="7"/>
  <c r="A2" i="7"/>
  <c r="K1" i="7"/>
  <c r="K16" i="6"/>
  <c r="A16" i="6"/>
  <c r="K15" i="6"/>
  <c r="A15" i="6"/>
  <c r="K14" i="6"/>
  <c r="A14" i="6"/>
  <c r="K13" i="6"/>
  <c r="A13" i="6"/>
  <c r="K12" i="6"/>
  <c r="A12" i="6"/>
  <c r="K11" i="6"/>
  <c r="A11" i="6"/>
  <c r="K10" i="6"/>
  <c r="A10" i="6"/>
  <c r="K9" i="6"/>
  <c r="A9" i="6"/>
  <c r="K8" i="6"/>
  <c r="A8" i="6"/>
  <c r="K7" i="6"/>
  <c r="A7" i="6"/>
  <c r="K6" i="6"/>
  <c r="A6" i="6"/>
  <c r="K5" i="6"/>
  <c r="A5" i="6"/>
  <c r="K4" i="6"/>
  <c r="A4" i="6"/>
  <c r="K3" i="6"/>
  <c r="A3" i="6"/>
  <c r="K2" i="6"/>
  <c r="A2" i="6"/>
  <c r="K1" i="6"/>
  <c r="L26" i="5"/>
  <c r="A26" i="5"/>
  <c r="L25" i="5"/>
  <c r="A25" i="5"/>
  <c r="L24" i="5"/>
  <c r="A24" i="5"/>
  <c r="L23" i="5"/>
  <c r="A23" i="5"/>
  <c r="L22" i="5"/>
  <c r="A22" i="5"/>
  <c r="L21" i="5"/>
  <c r="A21" i="5"/>
  <c r="L20" i="5"/>
  <c r="A20" i="5"/>
  <c r="L19" i="5"/>
  <c r="A19" i="5"/>
  <c r="L18" i="5"/>
  <c r="A18" i="5"/>
  <c r="L17" i="5"/>
  <c r="A17" i="5"/>
  <c r="L16" i="5"/>
  <c r="A16" i="5"/>
  <c r="L15" i="5"/>
  <c r="A15" i="5"/>
  <c r="L14" i="5"/>
  <c r="A14" i="5"/>
  <c r="L13" i="5"/>
  <c r="A13" i="5"/>
  <c r="L11" i="5"/>
  <c r="A11" i="5"/>
  <c r="L10" i="5"/>
  <c r="A10" i="5"/>
  <c r="L9" i="5"/>
  <c r="A9" i="5"/>
  <c r="L8" i="5"/>
  <c r="A8" i="5"/>
  <c r="L7" i="5"/>
  <c r="A7" i="5"/>
  <c r="L6" i="5"/>
  <c r="A6" i="5"/>
  <c r="L5" i="5"/>
  <c r="A5" i="5"/>
  <c r="L4" i="5"/>
  <c r="A4" i="5"/>
  <c r="L3" i="5"/>
  <c r="A3" i="5"/>
  <c r="L2" i="5"/>
  <c r="A2" i="5"/>
  <c r="K1" i="5"/>
  <c r="B4" i="4"/>
  <c r="C20" i="3"/>
  <c r="F19" i="3"/>
  <c r="E19" i="3"/>
  <c r="D19" i="3"/>
  <c r="C19" i="3"/>
  <c r="F18" i="3"/>
  <c r="E18" i="3"/>
  <c r="D18" i="3"/>
  <c r="C18" i="3"/>
  <c r="B14" i="3"/>
  <c r="B12" i="3"/>
  <c r="B11" i="3"/>
  <c r="B10" i="3"/>
  <c r="B8" i="3"/>
  <c r="B7" i="3"/>
  <c r="B6" i="3"/>
  <c r="B4" i="2"/>
  <c r="B17" i="1"/>
  <c r="B16" i="1"/>
  <c r="K10" i="8" l="1"/>
  <c r="J10" i="8"/>
  <c r="K22" i="8"/>
  <c r="J22" i="8"/>
  <c r="K2" i="8"/>
  <c r="J2" i="8"/>
  <c r="K8" i="8"/>
  <c r="J8" i="8"/>
  <c r="K14" i="8"/>
  <c r="J14" i="8"/>
  <c r="K20" i="8"/>
  <c r="J20" i="8"/>
  <c r="K26" i="8"/>
  <c r="J26" i="8"/>
  <c r="K6" i="8"/>
  <c r="J6" i="8"/>
  <c r="K16" i="8"/>
  <c r="J16" i="8"/>
  <c r="K12" i="8"/>
  <c r="J12" i="8"/>
  <c r="K18" i="8"/>
  <c r="J18" i="8"/>
  <c r="K4" i="8"/>
  <c r="J4" i="8"/>
  <c r="K24" i="8"/>
  <c r="J24" i="8"/>
  <c r="J3" i="8"/>
  <c r="J5" i="8"/>
  <c r="J7" i="8"/>
  <c r="J9" i="8"/>
  <c r="J11" i="8"/>
  <c r="J13" i="8"/>
  <c r="J15" i="8"/>
  <c r="J17" i="8"/>
  <c r="J19" i="8"/>
  <c r="J21" i="8"/>
  <c r="J23" i="8"/>
  <c r="J25" i="8"/>
  <c r="A28" i="9" l="1"/>
  <c r="A24" i="9"/>
  <c r="A20" i="9"/>
  <c r="A16" i="9"/>
  <c r="A12" i="9"/>
  <c r="A8" i="9"/>
  <c r="A4" i="9"/>
  <c r="B20" i="3"/>
  <c r="A23" i="9"/>
  <c r="B23" i="3"/>
  <c r="A19" i="9"/>
  <c r="B26" i="3"/>
  <c r="A27" i="9"/>
  <c r="A11" i="9"/>
  <c r="A7" i="9"/>
  <c r="A31" i="9"/>
  <c r="A15" i="9"/>
  <c r="A3" i="9"/>
  <c r="B19" i="3"/>
  <c r="B22" i="3"/>
  <c r="B25" i="3"/>
  <c r="B18" i="3"/>
  <c r="A30" i="9"/>
  <c r="A26" i="9"/>
  <c r="A22" i="9"/>
  <c r="A18" i="9"/>
  <c r="A14" i="9"/>
  <c r="A10" i="9"/>
  <c r="A6" i="9"/>
  <c r="A2" i="9"/>
  <c r="B21" i="3"/>
  <c r="A29" i="9"/>
  <c r="A25" i="9"/>
  <c r="A21" i="9"/>
  <c r="A17" i="9"/>
  <c r="A13" i="9"/>
  <c r="A9" i="9"/>
  <c r="A5" i="9"/>
  <c r="B24" i="3"/>
  <c r="B27" i="3"/>
  <c r="D7" i="9" l="1"/>
  <c r="C7" i="9"/>
  <c r="B7" i="9"/>
  <c r="D19" i="9"/>
  <c r="C19" i="9"/>
  <c r="B19" i="9"/>
  <c r="C29" i="9"/>
  <c r="D29" i="9"/>
  <c r="B29" i="9"/>
  <c r="D27" i="9"/>
  <c r="C27" i="9"/>
  <c r="B27" i="9"/>
  <c r="D23" i="9"/>
  <c r="C23" i="9"/>
  <c r="B23" i="9"/>
  <c r="F26" i="3"/>
  <c r="E26" i="3"/>
  <c r="D26" i="3"/>
  <c r="C26" i="3"/>
  <c r="D22" i="9"/>
  <c r="C22" i="9"/>
  <c r="B22" i="9"/>
  <c r="D26" i="9"/>
  <c r="C26" i="9"/>
  <c r="B26" i="9"/>
  <c r="E23" i="3"/>
  <c r="D23" i="3"/>
  <c r="C23" i="3"/>
  <c r="F23" i="3"/>
  <c r="D2" i="9"/>
  <c r="C2" i="9"/>
  <c r="B2" i="9"/>
  <c r="E27" i="3"/>
  <c r="F27" i="3"/>
  <c r="D27" i="3"/>
  <c r="C27" i="3"/>
  <c r="D30" i="9"/>
  <c r="C30" i="9"/>
  <c r="B30" i="9"/>
  <c r="C4" i="9"/>
  <c r="B4" i="9"/>
  <c r="D4" i="9"/>
  <c r="C28" i="9"/>
  <c r="B28" i="9"/>
  <c r="D28" i="9"/>
  <c r="D10" i="9"/>
  <c r="C10" i="9"/>
  <c r="B10" i="9"/>
  <c r="C8" i="9"/>
  <c r="B8" i="9"/>
  <c r="D8" i="9"/>
  <c r="C25" i="9"/>
  <c r="D25" i="9"/>
  <c r="B25" i="9"/>
  <c r="D31" i="9"/>
  <c r="C31" i="9"/>
  <c r="B31" i="9"/>
  <c r="D6" i="9"/>
  <c r="C6" i="9"/>
  <c r="B6" i="9"/>
  <c r="D14" i="9"/>
  <c r="C14" i="9"/>
  <c r="B14" i="9"/>
  <c r="D18" i="9"/>
  <c r="C18" i="9"/>
  <c r="B18" i="9"/>
  <c r="C9" i="9"/>
  <c r="D9" i="9"/>
  <c r="B9" i="9"/>
  <c r="C13" i="9"/>
  <c r="D13" i="9"/>
  <c r="B13" i="9"/>
  <c r="F25" i="3"/>
  <c r="E25" i="3"/>
  <c r="D25" i="3"/>
  <c r="C25" i="3"/>
  <c r="C16" i="9"/>
  <c r="B16" i="9"/>
  <c r="D16" i="9"/>
  <c r="D11" i="9"/>
  <c r="C11" i="9"/>
  <c r="B11" i="9"/>
  <c r="C21" i="3"/>
  <c r="D21" i="3"/>
  <c r="F21" i="3"/>
  <c r="E21" i="3"/>
  <c r="C12" i="9"/>
  <c r="B12" i="9"/>
  <c r="D12" i="9"/>
  <c r="C17" i="9"/>
  <c r="D17" i="9"/>
  <c r="B17" i="9"/>
  <c r="D22" i="3"/>
  <c r="F22" i="3"/>
  <c r="E22" i="3"/>
  <c r="C22" i="3"/>
  <c r="C20" i="9"/>
  <c r="B20" i="9"/>
  <c r="D20" i="9"/>
  <c r="D15" i="9"/>
  <c r="C15" i="9"/>
  <c r="B15" i="9"/>
  <c r="D24" i="3"/>
  <c r="F24" i="3"/>
  <c r="E24" i="3"/>
  <c r="C24" i="3"/>
  <c r="C5" i="9"/>
  <c r="D5" i="9"/>
  <c r="B5" i="9"/>
  <c r="D21" i="9"/>
  <c r="C21" i="9"/>
  <c r="B21" i="9"/>
  <c r="D3" i="9"/>
  <c r="C3" i="9"/>
  <c r="B3" i="9"/>
  <c r="C24" i="9"/>
  <c r="B24" i="9"/>
  <c r="D24" i="9"/>
  <c r="D20" i="3" l="1"/>
  <c r="E20" i="3"/>
  <c r="F20" i="3"/>
</calcChain>
</file>

<file path=xl/sharedStrings.xml><?xml version="1.0" encoding="utf-8"?>
<sst xmlns="http://schemas.openxmlformats.org/spreadsheetml/2006/main" count="263" uniqueCount="231">
  <si>
    <t>Risk Assessment Starter - Registration / Activation</t>
  </si>
  <si>
    <t>Please complete this registration to unlock and use the Starter version.</t>
  </si>
  <si>
    <t>Company Name *</t>
  </si>
  <si>
    <t>Contact Name *</t>
  </si>
  <si>
    <t>Email *</t>
  </si>
  <si>
    <t>Phone</t>
  </si>
  <si>
    <t>Industry</t>
  </si>
  <si>
    <t>Company Size</t>
  </si>
  <si>
    <t>Current Challenges</t>
  </si>
  <si>
    <t>User Tier:</t>
  </si>
  <si>
    <t>Activation Status:</t>
  </si>
  <si>
    <t>👉 Visit reboottwice.com for Professional or Enterprise upgrades</t>
  </si>
  <si>
    <t>RebootTwice LLC | Securing Your Data | reboottwice.com</t>
  </si>
  <si>
    <t>FTC SAFEGUARDS RULE RISK ASSESSMENT</t>
  </si>
  <si>
    <t>STARTER Edition - Quick Start Guide</t>
  </si>
  <si>
    <t>YOUR STATUS:</t>
  </si>
  <si>
    <t>STEP-BY-STEP WORKFLOW:</t>
  </si>
  <si>
    <t>1️⃣ REGISTRATION</t>
  </si>
  <si>
    <t>Complete the Registration sheet to activate your STARTER version</t>
  </si>
  <si>
    <t>2️⃣ COMPANY PROFILE</t>
  </si>
  <si>
    <t>Review auto-populated company info (from Registration)</t>
  </si>
  <si>
    <t>Add assessment scope details</t>
  </si>
  <si>
    <t>3️⃣ ASSET INVENTORY</t>
  </si>
  <si>
    <t>Document up to 10 critical information assets</t>
  </si>
  <si>
    <t>• Customer databases, financial systems, employee records, etc.</t>
  </si>
  <si>
    <t>• Asset IDs auto-generate as you enter names</t>
  </si>
  <si>
    <t>4️⃣ THREAT ASSESSMENT</t>
  </si>
  <si>
    <t>Identify up to 5 security threats</t>
  </si>
  <si>
    <t>• Use dropdowns for Threat Category and Source</t>
  </si>
  <si>
    <t>• Examples: Ransomware, phishing, natural disasters</t>
  </si>
  <si>
    <t>5️⃣ VULNERABILITY ANALYSIS</t>
  </si>
  <si>
    <t>Document up to 10 vulnerabilities</t>
  </si>
  <si>
    <t>• Link each to an asset from your inventory</t>
  </si>
  <si>
    <t>• Use dropdowns for Vulnerability Type</t>
  </si>
  <si>
    <t>6️⃣ RISK CALCULATION</t>
  </si>
  <si>
    <t>Auto-generates based on your threats + vulnerabilities</t>
  </si>
  <si>
    <t>• Risk descriptions auto-populate</t>
  </si>
  <si>
    <t>• Risk scores calculate automatically</t>
  </si>
  <si>
    <t>• No manual entry needed!</t>
  </si>
  <si>
    <t>7️⃣ TREATMENT PLAN</t>
  </si>
  <si>
    <t>Auto-prioritized list of risks to address</t>
  </si>
  <si>
    <t>• Highest risks appear first</t>
  </si>
  <si>
    <t>• Add your mitigation strategies</t>
  </si>
  <si>
    <t>8️⃣ EXECUTIVE SUMMARY</t>
  </si>
  <si>
    <t>Review your assessment dashboard</t>
  </si>
  <si>
    <t>• High-level metrics and findings</t>
  </si>
  <si>
    <t>• Share with leadership</t>
  </si>
  <si>
    <t>⚠️ STARTER VERSION LIMITS:</t>
  </si>
  <si>
    <t>• 10 Assets | 5 Threats | 10 Vulnerabilities | 10 Risks</t>
  </si>
  <si>
    <t>• Basic templates only - No PDF export</t>
  </si>
  <si>
    <t>🚀 READY TO UPGRADE?</t>
  </si>
  <si>
    <t>PROFESSIONAL ($495): 50 assets, industry templates, advanced reporting</t>
  </si>
  <si>
    <t>ENTERPRISE ($2,500+): Professional + expert consultation &amp; WISP</t>
  </si>
  <si>
    <t>Visit: reboottwice.com/upgrade</t>
  </si>
  <si>
    <t>Executive Summary – FTC Safeguards Assessment</t>
  </si>
  <si>
    <t>Company:</t>
  </si>
  <si>
    <t>Industry:</t>
  </si>
  <si>
    <t>Assessment Date:</t>
  </si>
  <si>
    <t>High-Risk Items:</t>
  </si>
  <si>
    <t>Medium-Risk Items:</t>
  </si>
  <si>
    <t>Low-Risk Items:</t>
  </si>
  <si>
    <t>Overall Compliance (%):</t>
  </si>
  <si>
    <t>Top Risks (by priority)</t>
  </si>
  <si>
    <t>Priority</t>
  </si>
  <si>
    <t>Risk</t>
  </si>
  <si>
    <t>Score</t>
  </si>
  <si>
    <t>Owner</t>
  </si>
  <si>
    <t>Target Date</t>
  </si>
  <si>
    <t>Status</t>
  </si>
  <si>
    <t>COMPANY PROFILE &amp; ASSESSMENT SCOPE</t>
  </si>
  <si>
    <t>ℹ️ Company information auto-populated from Registration sheet</t>
  </si>
  <si>
    <t>Questions? reboottwice.com</t>
  </si>
  <si>
    <t>Company Name:</t>
  </si>
  <si>
    <t>Industry Type:</t>
  </si>
  <si>
    <t>Number of Employees:</t>
  </si>
  <si>
    <t>1 - 10</t>
  </si>
  <si>
    <t>Number of Locations:</t>
  </si>
  <si>
    <t>Customer Record Count:</t>
  </si>
  <si>
    <t>Annual Revenue (select range):</t>
  </si>
  <si>
    <t>ASSESSMENT TEAM</t>
  </si>
  <si>
    <t>Role</t>
  </si>
  <si>
    <t>Name</t>
  </si>
  <si>
    <t>Email</t>
  </si>
  <si>
    <t>Lead Assessor:</t>
  </si>
  <si>
    <t>IT Representative:</t>
  </si>
  <si>
    <t>Asset ID</t>
  </si>
  <si>
    <t>Asset Name</t>
  </si>
  <si>
    <t>Asset Type</t>
  </si>
  <si>
    <t>Description</t>
  </si>
  <si>
    <t>Location</t>
  </si>
  <si>
    <t>Owner/Custodian</t>
  </si>
  <si>
    <t>Customer Data Type</t>
  </si>
  <si>
    <t>Data Volume</t>
  </si>
  <si>
    <t>Business Criticality</t>
  </si>
  <si>
    <t>Your Tier:</t>
  </si>
  <si>
    <t>Asset Value Score</t>
  </si>
  <si>
    <t>Upgrade to Professional Version to add unlimited assets</t>
  </si>
  <si>
    <t>Threat ID</t>
  </si>
  <si>
    <t>Threat Name</t>
  </si>
  <si>
    <t>Threat Category</t>
  </si>
  <si>
    <t>Threat Source</t>
  </si>
  <si>
    <t>Affected Assets</t>
  </si>
  <si>
    <t>Likelihood (1-5)</t>
  </si>
  <si>
    <t>Impact Type</t>
  </si>
  <si>
    <t>Historical Incidents</t>
  </si>
  <si>
    <t>STARTER VERSION: Limited to 15 records.</t>
  </si>
  <si>
    <t>Vulnerability ID</t>
  </si>
  <si>
    <t>Vulnerability Name</t>
  </si>
  <si>
    <t>Affected Asset</t>
  </si>
  <si>
    <t>Vulnerability Type</t>
  </si>
  <si>
    <t>Current Status</t>
  </si>
  <si>
    <t>Severity (1-5)</t>
  </si>
  <si>
    <t>Exploitability</t>
  </si>
  <si>
    <t>Detection Difficulty</t>
  </si>
  <si>
    <t>RISK CALCULATION MATRIX</t>
  </si>
  <si>
    <t>Risk Description</t>
  </si>
  <si>
    <t>Vulnerability</t>
  </si>
  <si>
    <t>Likelihood</t>
  </si>
  <si>
    <t>Impact Proxy</t>
  </si>
  <si>
    <t>Vulnerability Score</t>
  </si>
  <si>
    <t>Risk Score</t>
  </si>
  <si>
    <t>Risk Level</t>
  </si>
  <si>
    <t>Industry Multiplier (Info)</t>
  </si>
  <si>
    <t>RISK TREATMENT PLAN</t>
  </si>
  <si>
    <t>Notes</t>
  </si>
  <si>
    <t>Budget ($)</t>
  </si>
  <si>
    <t>Actual ($)</t>
  </si>
  <si>
    <t>% Complete</t>
  </si>
  <si>
    <t>Total Budget:</t>
  </si>
  <si>
    <t>Average per Risk:</t>
  </si>
  <si>
    <t>Completion Rate:</t>
  </si>
  <si>
    <t>INDUSTRY TYPE</t>
  </si>
  <si>
    <t>Tax Preparers</t>
  </si>
  <si>
    <t>Check Cashing &amp; Money</t>
  </si>
  <si>
    <t>Mortgage &amp; Real Estate Finance</t>
  </si>
  <si>
    <t>Investment Advisors</t>
  </si>
  <si>
    <t>Debt Collection Agencies</t>
  </si>
  <si>
    <t>Car Dealerships</t>
  </si>
  <si>
    <t>Other Financial Services</t>
  </si>
  <si>
    <t>NUMBER OF EMPLOYEES</t>
  </si>
  <si>
    <t>11 - 25</t>
  </si>
  <si>
    <t>26 - 50</t>
  </si>
  <si>
    <t>51 - 100</t>
  </si>
  <si>
    <t>101 - 250</t>
  </si>
  <si>
    <t>251 - 500</t>
  </si>
  <si>
    <t>500 +</t>
  </si>
  <si>
    <t>NUMBER OF LOCATIONS</t>
  </si>
  <si>
    <t>6 - 10</t>
  </si>
  <si>
    <t>11 - 20</t>
  </si>
  <si>
    <t>21 +</t>
  </si>
  <si>
    <t>CUSTOMBER RECORD COUNT</t>
  </si>
  <si>
    <t>Less than 100</t>
  </si>
  <si>
    <t>100 - 250</t>
  </si>
  <si>
    <t>501 - 1,000</t>
  </si>
  <si>
    <t>1,001 - 5,000 +</t>
  </si>
  <si>
    <t>ANNUAL REVENUE</t>
  </si>
  <si>
    <t>Less than $100K</t>
  </si>
  <si>
    <t>$100K - $250K</t>
  </si>
  <si>
    <t>$250K - $500K</t>
  </si>
  <si>
    <t>$500K - $1M</t>
  </si>
  <si>
    <t>$1M - $5M</t>
  </si>
  <si>
    <t>$5M +</t>
  </si>
  <si>
    <t>DataVolumes</t>
  </si>
  <si>
    <t>Hardware</t>
  </si>
  <si>
    <t>Cybersecurity</t>
  </si>
  <si>
    <t>External Cybercriminal</t>
  </si>
  <si>
    <t>Technical/System</t>
  </si>
  <si>
    <t>Known, Not Addressed</t>
  </si>
  <si>
    <t>Accept Risk</t>
  </si>
  <si>
    <t>Not Started</t>
  </si>
  <si>
    <t>Fully Compliant</t>
  </si>
  <si>
    <t>Confidentiality</t>
  </si>
  <si>
    <t>Never occurred</t>
  </si>
  <si>
    <t>None</t>
  </si>
  <si>
    <t>Software</t>
  </si>
  <si>
    <t>Physical Security</t>
  </si>
  <si>
    <t>Disgruntled Employee</t>
  </si>
  <si>
    <t>Administrative/Process</t>
  </si>
  <si>
    <t>Known, Partially Addressed</t>
  </si>
  <si>
    <t>Mitigate Risk</t>
  </si>
  <si>
    <t>Planning</t>
  </si>
  <si>
    <t>Partially Compliant</t>
  </si>
  <si>
    <t>Integrity</t>
  </si>
  <si>
    <t>Occurred &gt;5 years ago</t>
  </si>
  <si>
    <t>1-100</t>
  </si>
  <si>
    <t>Data/Database</t>
  </si>
  <si>
    <t>Human Error</t>
  </si>
  <si>
    <t>Accidental Employee Action</t>
  </si>
  <si>
    <t>Known, Fully Addressed</t>
  </si>
  <si>
    <t>Transfer Risk</t>
  </si>
  <si>
    <t>In Progress</t>
  </si>
  <si>
    <t>Not Compliant</t>
  </si>
  <si>
    <t>Availability</t>
  </si>
  <si>
    <t>Occurred 3-5 years ago</t>
  </si>
  <si>
    <t>101-1,000</t>
  </si>
  <si>
    <t>Network Equipment</t>
  </si>
  <si>
    <t>Natural Disaster</t>
  </si>
  <si>
    <t>Natural Environment</t>
  </si>
  <si>
    <t>Personnel/Training</t>
  </si>
  <si>
    <t>Unknown/Needs Assessment</t>
  </si>
  <si>
    <t>Avoid Risk</t>
  </si>
  <si>
    <t>Testing</t>
  </si>
  <si>
    <t>Under Review</t>
  </si>
  <si>
    <t>Financial</t>
  </si>
  <si>
    <t>Occurred 1-3 years ago</t>
  </si>
  <si>
    <t>1,001-10,000</t>
  </si>
  <si>
    <t>Facility/Physical</t>
  </si>
  <si>
    <t>Technology Failure</t>
  </si>
  <si>
    <t>Technology/Equipment</t>
  </si>
  <si>
    <t>Vendor/Third-Party</t>
  </si>
  <si>
    <t>Recently Discovered</t>
  </si>
  <si>
    <t>Monitor Risk</t>
  </si>
  <si>
    <t>Completed</t>
  </si>
  <si>
    <t>Implementation in Progress</t>
  </si>
  <si>
    <t>Legal/Regulatory</t>
  </si>
  <si>
    <t>Occurred this year</t>
  </si>
  <si>
    <t>10,001-100,000</t>
  </si>
  <si>
    <t>Personnel</t>
  </si>
  <si>
    <t>Third-Party Vendor</t>
  </si>
  <si>
    <t>Compliance/Regulatory</t>
  </si>
  <si>
    <t>On Hold</t>
  </si>
  <si>
    <t>Not Applicable</t>
  </si>
  <si>
    <t>Reputation</t>
  </si>
  <si>
    <t>Multiple recent incidents</t>
  </si>
  <si>
    <t>&gt;100,000</t>
  </si>
  <si>
    <t>Third-Party Service</t>
  </si>
  <si>
    <t>Regulatory/Legal</t>
  </si>
  <si>
    <t>Competitor</t>
  </si>
  <si>
    <t>Cancelled</t>
  </si>
  <si>
    <t>Nation State Actor</t>
  </si>
  <si>
    <t>Hacktivist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</si>
</sst>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4"/>
      <color rgb="FF1F4E79"/>
      <name val="Calibri"/>
    </font>
    <font>
      <b/>
      <sz val="11"/>
      <name val="Calibri"/>
    </font>
    <font>
      <b/>
      <sz val="18"/>
      <color rgb="FFFFFFFF"/>
      <name val="Calibri"/>
    </font>
    <font>
      <i/>
      <sz val="11"/>
      <name val="Calibri"/>
    </font>
    <font>
      <b/>
      <sz val="14"/>
      <name val="Calibri"/>
    </font>
    <font>
      <b/>
      <sz val="11"/>
      <name val="Calibri"/>
    </font>
    <font>
      <b/>
      <sz val="12"/>
      <color rgb="FFFF0000"/>
      <name val="Calibri"/>
    </font>
    <font>
      <b/>
      <sz val="11"/>
      <name val="Calibri"/>
    </font>
    <font>
      <b/>
      <sz val="12"/>
      <color rgb="FF0066CC"/>
      <name val="Calibri"/>
    </font>
    <font>
      <i/>
      <sz val="10"/>
      <name val="Calibri"/>
    </font>
    <font>
      <sz val="10"/>
      <name val="Calibri"/>
    </font>
    <font>
      <i/>
      <sz val="11"/>
      <color rgb="FF0066CC"/>
      <name val="Calibri"/>
    </font>
    <font>
      <i/>
      <sz val="9"/>
      <color rgb="FF666666"/>
      <name val="Calibri"/>
    </font>
    <font>
      <b/>
      <sz val="16"/>
      <color rgb="FF0066CC"/>
      <name val="Calibri"/>
    </font>
    <font>
      <b/>
      <i/>
      <sz val="12"/>
      <name val="Calibri"/>
    </font>
    <font>
      <sz val="11"/>
      <color rgb="FF0066CC"/>
      <name val="Calibri"/>
    </font>
    <font>
      <b/>
      <sz val="11"/>
      <color rgb="FF0066CC"/>
      <name val="Calibri"/>
    </font>
    <font>
      <b/>
      <sz val="9"/>
      <name val="Calibri"/>
    </font>
    <font>
      <b/>
      <sz val="9"/>
      <color rgb="FFFFFFFF"/>
      <name val="Calibri"/>
    </font>
    <font>
      <u/>
      <sz val="11"/>
      <color theme="10"/>
      <name val="Calibri"/>
      <family val="2"/>
      <scheme val="minor"/>
    </font>
    <font>
      <b/>
      <sz val="11"/>
      <color theme="1"/>
      <name val="Calibri"/>
      <family val="2"/>
      <scheme val="minor"/>
    </font>
    <font>
      <i/>
      <sz val="9"/>
      <color rgb="FF666666"/>
      <name val="Calibri"/>
    </font>
    <font>
      <i/>
      <sz val="9"/>
      <color rgb="FF1F4E78"/>
      <name val="Calibri"/>
    </font>
    <font>
      <b/>
      <sz val="12"/>
      <color rgb="FF1F4E78"/>
      <name val="Calibri"/>
    </font>
  </fonts>
  <fills count="5">
    <fill>
      <patternFill patternType="none"/>
    </fill>
    <fill>
      <patternFill patternType="gray125"/>
    </fill>
    <fill>
      <patternFill patternType="solid">
        <fgColor rgb="FF002060"/>
      </patternFill>
    </fill>
    <fill>
      <patternFill patternType="solid">
        <fgColor rgb="FF0070C0"/>
      </patternFill>
    </fill>
    <fill>
      <patternFill patternType="solid">
        <fgColor rgb="FF0066CC"/>
        <bgColor rgb="FF0066CC"/>
      </patternFill>
    </fill>
  </fills>
  <borders count="7">
    <border>
      <left/>
      <right/>
      <top/>
      <bottom/>
      <diagonal/>
    </border>
    <border>
      <left style="thin">
        <color rgb="FFCCCCCC"/>
      </left>
      <right style="thin">
        <color rgb="FFCCCCCC"/>
      </right>
      <top style="thin">
        <color rgb="FFCCCCCC"/>
      </top>
      <bottom style="thin">
        <color rgb="FFCCCCCC"/>
      </bottom>
      <diagonal/>
    </border>
    <border>
      <left style="thin">
        <color rgb="FF0066CC"/>
      </left>
      <right/>
      <top/>
      <bottom/>
      <diagonal/>
    </border>
    <border>
      <left/>
      <right style="thin">
        <color rgb="FF0066CC"/>
      </right>
      <top/>
      <bottom/>
      <diagonal/>
    </border>
    <border>
      <left style="thin">
        <color rgb="FF0066CC"/>
      </left>
      <right/>
      <top/>
      <bottom style="thin">
        <color rgb="FF0066CC"/>
      </bottom>
      <diagonal/>
    </border>
    <border>
      <left/>
      <right/>
      <top/>
      <bottom style="thin">
        <color rgb="FF0066CC"/>
      </bottom>
      <diagonal/>
    </border>
    <border>
      <left/>
      <right style="thin">
        <color rgb="FF0066CC"/>
      </right>
      <top/>
      <bottom style="thin">
        <color rgb="FF0066CC"/>
      </bottom>
      <diagonal/>
    </border>
  </borders>
  <cellStyleXfs count="2">
    <xf numFmtId="0" fontId="0" fillId="0" borderId="0"/>
    <xf numFmtId="0" fontId="20" fillId="0" borderId="0"/>
  </cellStyleXfs>
  <cellXfs count="44">
    <xf numFmtId="0" fontId="0" fillId="0" borderId="0" xfId="0"/>
    <xf numFmtId="0" fontId="2" fillId="0" borderId="0" xfId="0" applyFont="1"/>
    <xf numFmtId="0" fontId="0" fillId="0" borderId="0" xfId="0" applyProtection="1">
      <protection locked="0"/>
    </xf>
    <xf numFmtId="0" fontId="6" fillId="0" borderId="0" xfId="0" applyFont="1" applyProtection="1">
      <protection locked="0"/>
    </xf>
    <xf numFmtId="0" fontId="1" fillId="0" borderId="0" xfId="0" applyFont="1" applyAlignment="1" applyProtection="1">
      <alignment horizontal="center"/>
      <protection locked="0"/>
    </xf>
    <xf numFmtId="0" fontId="2" fillId="0" borderId="0" xfId="0" applyFont="1" applyProtection="1">
      <protection locked="0"/>
    </xf>
    <xf numFmtId="0" fontId="0" fillId="0" borderId="0" xfId="0" applyProtection="1">
      <protection hidden="1"/>
    </xf>
    <xf numFmtId="0" fontId="0" fillId="0" borderId="1" xfId="0" applyBorder="1" applyProtection="1">
      <protection locked="0"/>
    </xf>
    <xf numFmtId="0" fontId="0" fillId="0" borderId="1" xfId="0" applyBorder="1" applyProtection="1">
      <protection hidden="1"/>
    </xf>
    <xf numFmtId="0" fontId="4" fillId="0" borderId="0" xfId="0" applyFont="1"/>
    <xf numFmtId="0" fontId="8" fillId="0" borderId="0" xfId="0" applyFont="1"/>
    <xf numFmtId="0" fontId="9" fillId="0" borderId="0" xfId="0" applyFont="1"/>
    <xf numFmtId="0" fontId="10" fillId="0" borderId="0" xfId="0" applyFont="1"/>
    <xf numFmtId="0" fontId="8" fillId="0" borderId="0" xfId="0" applyFont="1" applyProtection="1">
      <protection locked="0"/>
    </xf>
    <xf numFmtId="0" fontId="17" fillId="0" borderId="0" xfId="0" applyFont="1" applyProtection="1">
      <protection locked="0"/>
    </xf>
    <xf numFmtId="0" fontId="17" fillId="0" borderId="0" xfId="0" applyFont="1"/>
    <xf numFmtId="0" fontId="12" fillId="0" borderId="0" xfId="0" applyFont="1" applyProtection="1">
      <protection locked="0"/>
    </xf>
    <xf numFmtId="0" fontId="18" fillId="0" borderId="0" xfId="0" applyFont="1"/>
    <xf numFmtId="0" fontId="19" fillId="4" borderId="0" xfId="0" applyFont="1" applyFill="1" applyAlignment="1">
      <alignment horizontal="center"/>
    </xf>
    <xf numFmtId="0" fontId="5" fillId="0" borderId="0" xfId="0" applyFont="1"/>
    <xf numFmtId="0" fontId="3" fillId="2" borderId="0" xfId="0" applyFont="1" applyFill="1"/>
    <xf numFmtId="0" fontId="20" fillId="0" borderId="0" xfId="1" applyProtection="1">
      <protection locked="0"/>
    </xf>
    <xf numFmtId="49" fontId="0" fillId="0" borderId="0" xfId="0" applyNumberFormat="1" applyProtection="1">
      <protection locked="0"/>
    </xf>
    <xf numFmtId="0" fontId="21" fillId="0" borderId="0" xfId="0" applyFont="1"/>
    <xf numFmtId="0" fontId="0" fillId="0" borderId="0" xfId="0" applyAlignment="1">
      <alignment horizontal="center"/>
    </xf>
    <xf numFmtId="49" fontId="0" fillId="0" borderId="0" xfId="0" applyNumberFormat="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3" fillId="0" borderId="0" xfId="0" applyFont="1" applyAlignment="1" applyProtection="1">
      <alignment horizontal="right"/>
      <protection locked="0"/>
    </xf>
    <xf numFmtId="0" fontId="24" fillId="0" borderId="0" xfId="0" applyFont="1"/>
    <xf numFmtId="0" fontId="0" fillId="0" borderId="3" xfId="0" applyBorder="1"/>
    <xf numFmtId="0" fontId="0" fillId="0" borderId="0" xfId="0"/>
    <xf numFmtId="0" fontId="22" fillId="0" borderId="0" xfId="0" applyFont="1" applyAlignment="1">
      <alignment horizontal="center"/>
    </xf>
    <xf numFmtId="0" fontId="11" fillId="0" borderId="0" xfId="0" applyFont="1" applyAlignment="1">
      <alignment wrapText="1"/>
    </xf>
    <xf numFmtId="0" fontId="14" fillId="2" borderId="0" xfId="0" applyFont="1" applyFill="1" applyAlignment="1">
      <alignment horizontal="center"/>
    </xf>
    <xf numFmtId="0" fontId="16" fillId="0" borderId="0" xfId="0" applyFont="1" applyProtection="1">
      <protection locked="0"/>
    </xf>
    <xf numFmtId="0" fontId="0" fillId="0" borderId="0" xfId="0" applyProtection="1">
      <protection locked="0"/>
    </xf>
    <xf numFmtId="0" fontId="15" fillId="0" borderId="0" xfId="0" applyFont="1" applyAlignment="1" applyProtection="1">
      <alignment horizontal="center"/>
      <protection locked="0"/>
    </xf>
    <xf numFmtId="0" fontId="13" fillId="0" borderId="0" xfId="0" applyFont="1" applyProtection="1">
      <protection locked="0"/>
    </xf>
    <xf numFmtId="0" fontId="2" fillId="3" borderId="0" xfId="0" applyFont="1" applyFill="1"/>
    <xf numFmtId="0" fontId="7" fillId="0" borderId="0" xfId="0" applyFont="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3429000" cy="7620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oneCellAnchor>
    <xdr:from>
      <xdr:col>3</xdr:col>
      <xdr:colOff>0</xdr:colOff>
      <xdr:row>0</xdr:row>
      <xdr:rowOff>0</xdr:rowOff>
    </xdr:from>
    <xdr:ext cx="1905000" cy="762000"/>
    <xdr:pic>
      <xdr:nvPicPr>
        <xdr:cNvPr id="3" name="Image 2" descr="Picture">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prstGeom prst="rect">
          <a:avLst/>
        </a:prstGeom>
        <a:ln>
          <a:prstDash val="soli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0</xdr:colOff>
      <xdr:row>0</xdr:row>
      <xdr:rowOff>0</xdr:rowOff>
    </xdr:from>
    <xdr:ext cx="1905000" cy="762000"/>
    <xdr:pic>
      <xdr:nvPicPr>
        <xdr:cNvPr id="2" name="Image 1" descr="Picture">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stretch>
          <a:fillRect/>
        </a:stretch>
      </xdr:blipFill>
      <xdr:spPr>
        <a:prstGeom prst="rect">
          <a:avLst/>
        </a:prstGeom>
        <a:ln>
          <a:prstDash val="solid"/>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mpliance%20Tracking"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ndustry%20Specifi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iance Tracking"/>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ustry Specific"/>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reboottwice.com/upgrade"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reboottwice.com/upgrad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reboottwice.com/upgrad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reboottwice.com/upgrade"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workbookViewId="0">
      <selection activeCell="B10" sqref="B10"/>
    </sheetView>
  </sheetViews>
  <sheetFormatPr defaultRowHeight="14.4" x14ac:dyDescent="0.55000000000000004"/>
  <cols>
    <col min="1" max="1" width="17.15625" bestFit="1" customWidth="1"/>
  </cols>
  <sheetData>
    <row r="1" spans="1:6" ht="18.3" customHeight="1" x14ac:dyDescent="0.55000000000000004">
      <c r="A1" s="34"/>
      <c r="B1" s="34"/>
      <c r="C1" s="34"/>
      <c r="D1" s="34"/>
      <c r="E1" s="34"/>
      <c r="F1" s="34"/>
    </row>
    <row r="3" spans="1:6" ht="29.1" customHeight="1" x14ac:dyDescent="0.55000000000000004">
      <c r="A3" s="34"/>
      <c r="B3" s="34"/>
      <c r="C3" s="34"/>
      <c r="D3" s="34"/>
      <c r="E3" s="34"/>
      <c r="F3" s="34"/>
    </row>
    <row r="4" spans="1:6" ht="18.3" x14ac:dyDescent="0.7">
      <c r="A4" s="19" t="s">
        <v>0</v>
      </c>
    </row>
    <row r="5" spans="1:6" x14ac:dyDescent="0.55000000000000004">
      <c r="A5" s="2"/>
      <c r="B5" s="2"/>
      <c r="C5" s="2"/>
      <c r="D5" s="2"/>
      <c r="E5" s="2"/>
      <c r="F5" s="2"/>
    </row>
    <row r="6" spans="1:6" x14ac:dyDescent="0.55000000000000004">
      <c r="A6" s="2" t="s">
        <v>1</v>
      </c>
      <c r="B6" s="2"/>
      <c r="C6" s="2"/>
      <c r="D6" s="2"/>
      <c r="E6" s="2"/>
      <c r="F6" s="2"/>
    </row>
    <row r="7" spans="1:6" x14ac:dyDescent="0.55000000000000004">
      <c r="A7" s="2"/>
      <c r="B7" s="2"/>
      <c r="C7" s="2"/>
      <c r="D7" s="2"/>
      <c r="E7" s="2"/>
      <c r="F7" s="2"/>
    </row>
    <row r="8" spans="1:6" x14ac:dyDescent="0.55000000000000004">
      <c r="A8" s="3" t="s">
        <v>2</v>
      </c>
      <c r="B8" s="2"/>
      <c r="C8" s="2"/>
      <c r="D8" s="2"/>
      <c r="E8" s="2"/>
      <c r="F8" s="2"/>
    </row>
    <row r="9" spans="1:6" x14ac:dyDescent="0.55000000000000004">
      <c r="A9" s="3" t="s">
        <v>3</v>
      </c>
      <c r="B9" s="2"/>
      <c r="C9" s="2"/>
      <c r="D9" s="2"/>
      <c r="E9" s="2"/>
      <c r="F9" s="2"/>
    </row>
    <row r="10" spans="1:6" x14ac:dyDescent="0.55000000000000004">
      <c r="A10" s="3" t="s">
        <v>4</v>
      </c>
      <c r="B10" s="21"/>
      <c r="C10" s="21"/>
      <c r="D10" s="2"/>
      <c r="E10" s="2"/>
      <c r="F10" s="2"/>
    </row>
    <row r="11" spans="1:6" x14ac:dyDescent="0.55000000000000004">
      <c r="A11" s="3" t="s">
        <v>5</v>
      </c>
      <c r="B11" s="2"/>
      <c r="C11" s="2"/>
      <c r="D11" s="2"/>
      <c r="E11" s="2"/>
      <c r="F11" s="2"/>
    </row>
    <row r="12" spans="1:6" x14ac:dyDescent="0.55000000000000004">
      <c r="A12" s="3" t="s">
        <v>6</v>
      </c>
      <c r="B12" s="2"/>
      <c r="C12" s="2"/>
      <c r="D12" s="2"/>
      <c r="E12" s="2"/>
      <c r="F12" s="2"/>
    </row>
    <row r="13" spans="1:6" ht="15.6" customHeight="1" x14ac:dyDescent="0.55000000000000004">
      <c r="A13" s="3" t="s">
        <v>7</v>
      </c>
      <c r="B13" s="22"/>
      <c r="C13" s="2"/>
      <c r="D13" s="2"/>
      <c r="E13" s="2"/>
      <c r="F13" s="2"/>
    </row>
    <row r="14" spans="1:6" x14ac:dyDescent="0.55000000000000004">
      <c r="A14" s="3" t="s">
        <v>8</v>
      </c>
      <c r="B14" s="2"/>
      <c r="C14" s="2"/>
      <c r="D14" s="2"/>
      <c r="E14" s="2"/>
      <c r="F14" s="2"/>
    </row>
    <row r="16" spans="1:6" ht="15.6" x14ac:dyDescent="0.6">
      <c r="A16" s="10" t="s">
        <v>9</v>
      </c>
      <c r="B16" s="11" t="str">
        <f>IF(AND(B5&lt;&gt;"",B6&lt;&gt;"",B7&lt;&gt;""),"STARTER","INCOMPLETE")</f>
        <v>INCOMPLETE</v>
      </c>
    </row>
    <row r="17" spans="1:6" x14ac:dyDescent="0.55000000000000004">
      <c r="A17" s="10" t="s">
        <v>10</v>
      </c>
      <c r="B17" s="12" t="str">
        <f>IF(B13="STARTER","✓ ACTIVATED - Starter Version Unlocked","⚠ Complete required fields to activate")</f>
        <v>⚠ Complete required fields to activate</v>
      </c>
    </row>
    <row r="18" spans="1:6" ht="300" customHeight="1" x14ac:dyDescent="0.55000000000000004">
      <c r="A18" s="33"/>
      <c r="B18" s="34"/>
      <c r="C18" s="34"/>
      <c r="D18" s="34"/>
      <c r="E18" s="34"/>
      <c r="F18" s="33"/>
    </row>
    <row r="19" spans="1:6" x14ac:dyDescent="0.55000000000000004">
      <c r="A19" s="34"/>
      <c r="B19" s="34"/>
      <c r="C19" s="34"/>
      <c r="D19" s="34"/>
      <c r="E19" s="34"/>
      <c r="F19" s="33"/>
    </row>
    <row r="20" spans="1:6" x14ac:dyDescent="0.55000000000000004">
      <c r="A20" s="34"/>
      <c r="B20" s="34"/>
      <c r="C20" s="34"/>
      <c r="D20" s="34"/>
      <c r="E20" s="34"/>
      <c r="F20" s="33"/>
    </row>
    <row r="21" spans="1:6" x14ac:dyDescent="0.55000000000000004">
      <c r="A21" s="34"/>
      <c r="B21" s="34"/>
      <c r="C21" s="34"/>
      <c r="D21" s="34"/>
      <c r="E21" s="34"/>
      <c r="F21" s="33"/>
    </row>
    <row r="22" spans="1:6" x14ac:dyDescent="0.55000000000000004">
      <c r="A22" s="34"/>
      <c r="B22" s="34"/>
      <c r="C22" s="34"/>
      <c r="D22" s="34"/>
      <c r="E22" s="34"/>
      <c r="F22" s="33"/>
    </row>
    <row r="23" spans="1:6" x14ac:dyDescent="0.55000000000000004">
      <c r="A23" s="34"/>
      <c r="B23" s="34"/>
      <c r="C23" s="34"/>
      <c r="D23" s="34"/>
      <c r="E23" s="34"/>
      <c r="F23" s="33"/>
    </row>
    <row r="24" spans="1:6" x14ac:dyDescent="0.55000000000000004">
      <c r="A24" s="34"/>
      <c r="B24" s="34"/>
      <c r="C24" s="34"/>
      <c r="D24" s="34"/>
      <c r="E24" s="34"/>
      <c r="F24" s="33"/>
    </row>
    <row r="25" spans="1:6" x14ac:dyDescent="0.55000000000000004">
      <c r="A25" s="34"/>
      <c r="B25" s="34"/>
      <c r="C25" s="34"/>
      <c r="D25" s="34"/>
      <c r="E25" s="34"/>
      <c r="F25" s="33"/>
    </row>
    <row r="26" spans="1:6" x14ac:dyDescent="0.55000000000000004">
      <c r="A26" s="34"/>
      <c r="B26" s="34"/>
      <c r="C26" s="34"/>
      <c r="D26" s="34"/>
      <c r="E26" s="34"/>
      <c r="F26" s="33"/>
    </row>
    <row r="27" spans="1:6" x14ac:dyDescent="0.55000000000000004">
      <c r="A27" s="34"/>
      <c r="B27" s="34"/>
      <c r="C27" s="34"/>
      <c r="D27" s="34"/>
      <c r="E27" s="34"/>
      <c r="F27" s="33"/>
    </row>
    <row r="28" spans="1:6" x14ac:dyDescent="0.55000000000000004">
      <c r="A28" s="34"/>
      <c r="B28" s="34"/>
      <c r="C28" s="34"/>
      <c r="D28" s="34"/>
      <c r="E28" s="34"/>
      <c r="F28" s="33"/>
    </row>
    <row r="29" spans="1:6" x14ac:dyDescent="0.55000000000000004">
      <c r="A29" s="34"/>
      <c r="B29" s="34"/>
      <c r="C29" s="34"/>
      <c r="D29" s="34"/>
      <c r="E29" s="34"/>
      <c r="F29" s="33"/>
    </row>
    <row r="30" spans="1:6" x14ac:dyDescent="0.55000000000000004">
      <c r="A30" s="34"/>
      <c r="B30" s="34"/>
      <c r="C30" s="34"/>
      <c r="D30" s="34"/>
      <c r="E30" s="34"/>
      <c r="F30" s="33"/>
    </row>
    <row r="31" spans="1:6" x14ac:dyDescent="0.55000000000000004">
      <c r="A31" s="26"/>
      <c r="F31" s="27"/>
    </row>
    <row r="32" spans="1:6" x14ac:dyDescent="0.55000000000000004">
      <c r="A32" s="26"/>
      <c r="B32" s="33" t="s">
        <v>11</v>
      </c>
      <c r="C32" s="34"/>
      <c r="D32" s="34"/>
      <c r="E32" s="34"/>
      <c r="F32" s="33"/>
    </row>
    <row r="33" spans="1:7" x14ac:dyDescent="0.55000000000000004">
      <c r="A33" s="28"/>
      <c r="B33" s="29"/>
      <c r="C33" s="29"/>
      <c r="D33" s="29"/>
      <c r="E33" s="29"/>
      <c r="F33" s="30"/>
    </row>
    <row r="35" spans="1:7" x14ac:dyDescent="0.55000000000000004">
      <c r="A35" s="35" t="s">
        <v>12</v>
      </c>
      <c r="B35" s="34"/>
      <c r="C35" s="34"/>
      <c r="D35" s="34"/>
      <c r="E35" s="34"/>
      <c r="F35" s="34"/>
      <c r="G35" s="34"/>
    </row>
  </sheetData>
  <mergeCells count="5">
    <mergeCell ref="B32:F32"/>
    <mergeCell ref="A18:F30"/>
    <mergeCell ref="A1:F1"/>
    <mergeCell ref="A35:G35"/>
    <mergeCell ref="A3:F3"/>
  </mergeCells>
  <dataValidations count="3">
    <dataValidation type="list" allowBlank="1" showInputMessage="1" showErrorMessage="1" sqref="B9" xr:uid="{00000000-0002-0000-0000-000000000000}">
      <formula1>"Tax Preparation / Accounting,Mortgage / Lending,Real Estate,Automotive,Education,Healthcare,Other"</formula1>
    </dataValidation>
    <dataValidation type="list" allowBlank="1" showInputMessage="1" showErrorMessage="1" sqref="B10" xr:uid="{00000000-0002-0000-0000-000001000000}">
      <formula1>"1-10,11-25,26-50,51-100,101-250,251+"</formula1>
    </dataValidation>
    <dataValidation type="custom" showInputMessage="1" showErrorMessage="1" errorTitle="Invalid email" error="Please enter a valid email address containing '@'." sqref="B7" xr:uid="{00000000-0002-0000-0000-000002000000}">
      <formula1>ISNUMBER(SEARCH("@",B7))</formula1>
    </dataValidation>
  </dataValidation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88"/>
  <sheetViews>
    <sheetView workbookViewId="0">
      <selection activeCell="B9" sqref="B9"/>
    </sheetView>
  </sheetViews>
  <sheetFormatPr defaultRowHeight="14.4" x14ac:dyDescent="0.55000000000000004"/>
  <sheetData>
    <row r="2" spans="1:1" x14ac:dyDescent="0.55000000000000004">
      <c r="A2" s="23" t="s">
        <v>131</v>
      </c>
    </row>
    <row r="3" spans="1:1" x14ac:dyDescent="0.55000000000000004">
      <c r="A3" s="24" t="s">
        <v>132</v>
      </c>
    </row>
    <row r="4" spans="1:1" x14ac:dyDescent="0.55000000000000004">
      <c r="A4" s="24" t="s">
        <v>133</v>
      </c>
    </row>
    <row r="5" spans="1:1" x14ac:dyDescent="0.55000000000000004">
      <c r="A5" s="24" t="s">
        <v>134</v>
      </c>
    </row>
    <row r="6" spans="1:1" x14ac:dyDescent="0.55000000000000004">
      <c r="A6" s="24" t="s">
        <v>135</v>
      </c>
    </row>
    <row r="7" spans="1:1" x14ac:dyDescent="0.55000000000000004">
      <c r="A7" s="24" t="s">
        <v>136</v>
      </c>
    </row>
    <row r="8" spans="1:1" x14ac:dyDescent="0.55000000000000004">
      <c r="A8" s="24" t="s">
        <v>137</v>
      </c>
    </row>
    <row r="9" spans="1:1" x14ac:dyDescent="0.55000000000000004">
      <c r="A9" s="24" t="s">
        <v>138</v>
      </c>
    </row>
    <row r="10" spans="1:1" x14ac:dyDescent="0.55000000000000004">
      <c r="A10" s="24"/>
    </row>
    <row r="11" spans="1:1" x14ac:dyDescent="0.55000000000000004">
      <c r="A11" s="24"/>
    </row>
    <row r="12" spans="1:1" x14ac:dyDescent="0.55000000000000004">
      <c r="A12" s="24"/>
    </row>
    <row r="13" spans="1:1" x14ac:dyDescent="0.55000000000000004">
      <c r="A13" s="24"/>
    </row>
    <row r="14" spans="1:1" x14ac:dyDescent="0.55000000000000004">
      <c r="A14" s="24"/>
    </row>
    <row r="15" spans="1:1" x14ac:dyDescent="0.55000000000000004">
      <c r="A15" s="24"/>
    </row>
    <row r="16" spans="1:1" x14ac:dyDescent="0.55000000000000004">
      <c r="A16" s="24"/>
    </row>
    <row r="17" spans="1:1" x14ac:dyDescent="0.55000000000000004">
      <c r="A17" s="24"/>
    </row>
    <row r="18" spans="1:1" x14ac:dyDescent="0.55000000000000004">
      <c r="A18" s="24"/>
    </row>
    <row r="19" spans="1:1" x14ac:dyDescent="0.55000000000000004">
      <c r="A19" s="24"/>
    </row>
    <row r="20" spans="1:1" x14ac:dyDescent="0.55000000000000004">
      <c r="A20" s="24"/>
    </row>
    <row r="21" spans="1:1" x14ac:dyDescent="0.55000000000000004">
      <c r="A21" s="23" t="s">
        <v>139</v>
      </c>
    </row>
    <row r="22" spans="1:1" x14ac:dyDescent="0.55000000000000004">
      <c r="A22" s="25" t="s">
        <v>75</v>
      </c>
    </row>
    <row r="23" spans="1:1" x14ac:dyDescent="0.55000000000000004">
      <c r="A23" s="25" t="s">
        <v>140</v>
      </c>
    </row>
    <row r="24" spans="1:1" x14ac:dyDescent="0.55000000000000004">
      <c r="A24" s="25" t="s">
        <v>141</v>
      </c>
    </row>
    <row r="25" spans="1:1" x14ac:dyDescent="0.55000000000000004">
      <c r="A25" s="25" t="s">
        <v>142</v>
      </c>
    </row>
    <row r="26" spans="1:1" x14ac:dyDescent="0.55000000000000004">
      <c r="A26" s="25" t="s">
        <v>143</v>
      </c>
    </row>
    <row r="27" spans="1:1" x14ac:dyDescent="0.55000000000000004">
      <c r="A27" s="25" t="s">
        <v>144</v>
      </c>
    </row>
    <row r="28" spans="1:1" x14ac:dyDescent="0.55000000000000004">
      <c r="A28" s="25" t="s">
        <v>145</v>
      </c>
    </row>
    <row r="29" spans="1:1" x14ac:dyDescent="0.55000000000000004">
      <c r="A29" s="24"/>
    </row>
    <row r="30" spans="1:1" x14ac:dyDescent="0.55000000000000004">
      <c r="A30" s="24"/>
    </row>
    <row r="31" spans="1:1" x14ac:dyDescent="0.55000000000000004">
      <c r="A31" s="24"/>
    </row>
    <row r="32" spans="1:1" x14ac:dyDescent="0.55000000000000004">
      <c r="A32" s="24"/>
    </row>
    <row r="33" spans="1:1" x14ac:dyDescent="0.55000000000000004">
      <c r="A33" s="24"/>
    </row>
    <row r="34" spans="1:1" x14ac:dyDescent="0.55000000000000004">
      <c r="A34" s="24"/>
    </row>
    <row r="35" spans="1:1" x14ac:dyDescent="0.55000000000000004">
      <c r="A35" s="24"/>
    </row>
    <row r="36" spans="1:1" x14ac:dyDescent="0.55000000000000004">
      <c r="A36" s="24"/>
    </row>
    <row r="37" spans="1:1" x14ac:dyDescent="0.55000000000000004">
      <c r="A37" s="24"/>
    </row>
    <row r="38" spans="1:1" x14ac:dyDescent="0.55000000000000004">
      <c r="A38" s="24"/>
    </row>
    <row r="39" spans="1:1" x14ac:dyDescent="0.55000000000000004">
      <c r="A39" s="24"/>
    </row>
    <row r="40" spans="1:1" x14ac:dyDescent="0.55000000000000004">
      <c r="A40" s="24"/>
    </row>
    <row r="41" spans="1:1" x14ac:dyDescent="0.55000000000000004">
      <c r="A41" s="23" t="s">
        <v>146</v>
      </c>
    </row>
    <row r="42" spans="1:1" x14ac:dyDescent="0.55000000000000004">
      <c r="A42" s="24">
        <v>1</v>
      </c>
    </row>
    <row r="43" spans="1:1" x14ac:dyDescent="0.55000000000000004">
      <c r="A43" s="24">
        <v>2</v>
      </c>
    </row>
    <row r="44" spans="1:1" x14ac:dyDescent="0.55000000000000004">
      <c r="A44" s="24">
        <v>3</v>
      </c>
    </row>
    <row r="45" spans="1:1" x14ac:dyDescent="0.55000000000000004">
      <c r="A45" s="24">
        <v>4</v>
      </c>
    </row>
    <row r="46" spans="1:1" x14ac:dyDescent="0.55000000000000004">
      <c r="A46" s="24">
        <v>5</v>
      </c>
    </row>
    <row r="47" spans="1:1" x14ac:dyDescent="0.55000000000000004">
      <c r="A47" s="25" t="s">
        <v>147</v>
      </c>
    </row>
    <row r="48" spans="1:1" x14ac:dyDescent="0.55000000000000004">
      <c r="A48" s="25" t="s">
        <v>148</v>
      </c>
    </row>
    <row r="49" spans="1:1" x14ac:dyDescent="0.55000000000000004">
      <c r="A49" s="25" t="s">
        <v>149</v>
      </c>
    </row>
    <row r="50" spans="1:1" x14ac:dyDescent="0.55000000000000004">
      <c r="A50" s="25"/>
    </row>
    <row r="51" spans="1:1" x14ac:dyDescent="0.55000000000000004">
      <c r="A51" s="25"/>
    </row>
    <row r="52" spans="1:1" x14ac:dyDescent="0.55000000000000004">
      <c r="A52" s="25"/>
    </row>
    <row r="53" spans="1:1" x14ac:dyDescent="0.55000000000000004">
      <c r="A53" s="25"/>
    </row>
    <row r="54" spans="1:1" x14ac:dyDescent="0.55000000000000004">
      <c r="A54" s="24"/>
    </row>
    <row r="55" spans="1:1" x14ac:dyDescent="0.55000000000000004">
      <c r="A55" s="24"/>
    </row>
    <row r="56" spans="1:1" x14ac:dyDescent="0.55000000000000004">
      <c r="A56" s="24"/>
    </row>
    <row r="57" spans="1:1" x14ac:dyDescent="0.55000000000000004">
      <c r="A57" s="24"/>
    </row>
    <row r="58" spans="1:1" x14ac:dyDescent="0.55000000000000004">
      <c r="A58" s="24"/>
    </row>
    <row r="59" spans="1:1" x14ac:dyDescent="0.55000000000000004">
      <c r="A59" s="24"/>
    </row>
    <row r="60" spans="1:1" x14ac:dyDescent="0.55000000000000004">
      <c r="A60" s="24"/>
    </row>
    <row r="61" spans="1:1" x14ac:dyDescent="0.55000000000000004">
      <c r="A61" s="23" t="s">
        <v>150</v>
      </c>
    </row>
    <row r="62" spans="1:1" x14ac:dyDescent="0.55000000000000004">
      <c r="A62" s="24" t="s">
        <v>151</v>
      </c>
    </row>
    <row r="63" spans="1:1" x14ac:dyDescent="0.55000000000000004">
      <c r="A63" s="24" t="s">
        <v>152</v>
      </c>
    </row>
    <row r="64" spans="1:1" x14ac:dyDescent="0.55000000000000004">
      <c r="A64" s="24" t="s">
        <v>144</v>
      </c>
    </row>
    <row r="65" spans="1:1" x14ac:dyDescent="0.55000000000000004">
      <c r="A65" s="24" t="s">
        <v>153</v>
      </c>
    </row>
    <row r="66" spans="1:1" x14ac:dyDescent="0.55000000000000004">
      <c r="A66" s="24" t="s">
        <v>154</v>
      </c>
    </row>
    <row r="67" spans="1:1" x14ac:dyDescent="0.55000000000000004">
      <c r="A67" s="24"/>
    </row>
    <row r="68" spans="1:1" x14ac:dyDescent="0.55000000000000004">
      <c r="A68" s="24"/>
    </row>
    <row r="69" spans="1:1" x14ac:dyDescent="0.55000000000000004">
      <c r="A69" s="24"/>
    </row>
    <row r="70" spans="1:1" x14ac:dyDescent="0.55000000000000004">
      <c r="A70" s="24"/>
    </row>
    <row r="71" spans="1:1" x14ac:dyDescent="0.55000000000000004">
      <c r="A71" s="24"/>
    </row>
    <row r="72" spans="1:1" x14ac:dyDescent="0.55000000000000004">
      <c r="A72" s="24"/>
    </row>
    <row r="73" spans="1:1" x14ac:dyDescent="0.55000000000000004">
      <c r="A73" s="24"/>
    </row>
    <row r="74" spans="1:1" x14ac:dyDescent="0.55000000000000004">
      <c r="A74" s="24"/>
    </row>
    <row r="75" spans="1:1" x14ac:dyDescent="0.55000000000000004">
      <c r="A75" s="24"/>
    </row>
    <row r="76" spans="1:1" x14ac:dyDescent="0.55000000000000004">
      <c r="A76" s="24"/>
    </row>
    <row r="77" spans="1:1" x14ac:dyDescent="0.55000000000000004">
      <c r="A77" s="24"/>
    </row>
    <row r="78" spans="1:1" x14ac:dyDescent="0.55000000000000004">
      <c r="A78" s="24"/>
    </row>
    <row r="79" spans="1:1" x14ac:dyDescent="0.55000000000000004">
      <c r="A79" s="24"/>
    </row>
    <row r="80" spans="1:1" x14ac:dyDescent="0.55000000000000004">
      <c r="A80" s="24"/>
    </row>
    <row r="81" spans="1:1" x14ac:dyDescent="0.55000000000000004">
      <c r="A81" s="23" t="s">
        <v>155</v>
      </c>
    </row>
    <row r="82" spans="1:1" x14ac:dyDescent="0.55000000000000004">
      <c r="A82" s="24" t="s">
        <v>156</v>
      </c>
    </row>
    <row r="83" spans="1:1" x14ac:dyDescent="0.55000000000000004">
      <c r="A83" s="24" t="s">
        <v>157</v>
      </c>
    </row>
    <row r="84" spans="1:1" x14ac:dyDescent="0.55000000000000004">
      <c r="A84" s="24" t="s">
        <v>158</v>
      </c>
    </row>
    <row r="85" spans="1:1" x14ac:dyDescent="0.55000000000000004">
      <c r="A85" s="24" t="s">
        <v>159</v>
      </c>
    </row>
    <row r="86" spans="1:1" x14ac:dyDescent="0.55000000000000004">
      <c r="A86" s="24" t="s">
        <v>160</v>
      </c>
    </row>
    <row r="87" spans="1:1" x14ac:dyDescent="0.55000000000000004">
      <c r="A87" s="24" t="s">
        <v>161</v>
      </c>
    </row>
    <row r="88" spans="1:1" x14ac:dyDescent="0.55000000000000004">
      <c r="A88" s="24"/>
    </row>
  </sheetData>
  <sheetProtection sheet="1" formatCells="0" formatColumns="0" formatRows="0" insertColumns="0" insertRows="0" insertHyperlinks="0" deleteColumns="0" deleteRows="0" sort="0" autoFilter="0" pivotTables="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8C8C8"/>
  </sheetPr>
  <dimension ref="A1:L10"/>
  <sheetViews>
    <sheetView workbookViewId="0"/>
  </sheetViews>
  <sheetFormatPr defaultRowHeight="14.4" x14ac:dyDescent="0.55000000000000004"/>
  <sheetData>
    <row r="1" spans="1:12" x14ac:dyDescent="0.55000000000000004">
      <c r="A1" t="s">
        <v>162</v>
      </c>
      <c r="B1" t="s">
        <v>163</v>
      </c>
      <c r="C1" t="s">
        <v>164</v>
      </c>
      <c r="D1" t="s">
        <v>165</v>
      </c>
      <c r="E1" t="s">
        <v>166</v>
      </c>
      <c r="F1" t="s">
        <v>167</v>
      </c>
      <c r="G1" t="s">
        <v>168</v>
      </c>
      <c r="H1" t="s">
        <v>169</v>
      </c>
      <c r="I1" t="s">
        <v>170</v>
      </c>
      <c r="J1" t="s">
        <v>171</v>
      </c>
      <c r="K1" t="s">
        <v>172</v>
      </c>
      <c r="L1" t="s">
        <v>173</v>
      </c>
    </row>
    <row r="2" spans="1:12" x14ac:dyDescent="0.55000000000000004">
      <c r="A2" s="2" t="s">
        <v>173</v>
      </c>
      <c r="B2" s="2" t="s">
        <v>174</v>
      </c>
      <c r="C2" s="2" t="s">
        <v>175</v>
      </c>
      <c r="D2" s="2" t="s">
        <v>176</v>
      </c>
      <c r="E2" s="2" t="s">
        <v>177</v>
      </c>
      <c r="F2" s="2" t="s">
        <v>178</v>
      </c>
      <c r="G2" s="2" t="s">
        <v>179</v>
      </c>
      <c r="H2" s="2" t="s">
        <v>180</v>
      </c>
      <c r="I2" s="2" t="s">
        <v>181</v>
      </c>
      <c r="J2" s="2" t="s">
        <v>182</v>
      </c>
      <c r="K2" s="2" t="s">
        <v>183</v>
      </c>
      <c r="L2" s="2" t="s">
        <v>184</v>
      </c>
    </row>
    <row r="3" spans="1:12" x14ac:dyDescent="0.55000000000000004">
      <c r="A3" s="2" t="s">
        <v>184</v>
      </c>
      <c r="B3" s="2" t="s">
        <v>185</v>
      </c>
      <c r="C3" s="2" t="s">
        <v>186</v>
      </c>
      <c r="D3" s="2" t="s">
        <v>187</v>
      </c>
      <c r="E3" s="2" t="s">
        <v>175</v>
      </c>
      <c r="F3" s="2" t="s">
        <v>188</v>
      </c>
      <c r="G3" s="2" t="s">
        <v>189</v>
      </c>
      <c r="H3" s="2" t="s">
        <v>190</v>
      </c>
      <c r="I3" s="2" t="s">
        <v>191</v>
      </c>
      <c r="J3" s="2" t="s">
        <v>192</v>
      </c>
      <c r="K3" s="2" t="s">
        <v>193</v>
      </c>
      <c r="L3" s="2" t="s">
        <v>194</v>
      </c>
    </row>
    <row r="4" spans="1:12" x14ac:dyDescent="0.55000000000000004">
      <c r="A4" s="2" t="s">
        <v>194</v>
      </c>
      <c r="B4" s="2" t="s">
        <v>195</v>
      </c>
      <c r="C4" s="2" t="s">
        <v>196</v>
      </c>
      <c r="D4" s="2" t="s">
        <v>197</v>
      </c>
      <c r="E4" s="2" t="s">
        <v>198</v>
      </c>
      <c r="F4" s="2" t="s">
        <v>199</v>
      </c>
      <c r="G4" s="2" t="s">
        <v>200</v>
      </c>
      <c r="H4" s="2" t="s">
        <v>201</v>
      </c>
      <c r="I4" s="2" t="s">
        <v>202</v>
      </c>
      <c r="J4" s="2" t="s">
        <v>203</v>
      </c>
      <c r="K4" s="2" t="s">
        <v>204</v>
      </c>
      <c r="L4" s="2" t="s">
        <v>205</v>
      </c>
    </row>
    <row r="5" spans="1:12" x14ac:dyDescent="0.55000000000000004">
      <c r="A5" s="2" t="s">
        <v>205</v>
      </c>
      <c r="B5" s="2" t="s">
        <v>206</v>
      </c>
      <c r="C5" s="2" t="s">
        <v>207</v>
      </c>
      <c r="D5" s="2" t="s">
        <v>208</v>
      </c>
      <c r="E5" s="2" t="s">
        <v>209</v>
      </c>
      <c r="F5" s="2" t="s">
        <v>210</v>
      </c>
      <c r="G5" s="2" t="s">
        <v>211</v>
      </c>
      <c r="H5" s="2" t="s">
        <v>212</v>
      </c>
      <c r="I5" s="2" t="s">
        <v>213</v>
      </c>
      <c r="J5" s="2" t="s">
        <v>214</v>
      </c>
      <c r="K5" s="2" t="s">
        <v>215</v>
      </c>
      <c r="L5" s="2" t="s">
        <v>216</v>
      </c>
    </row>
    <row r="6" spans="1:12" x14ac:dyDescent="0.55000000000000004">
      <c r="A6" s="2" t="s">
        <v>216</v>
      </c>
      <c r="B6" s="2" t="s">
        <v>217</v>
      </c>
      <c r="C6" s="2" t="s">
        <v>209</v>
      </c>
      <c r="D6" s="2" t="s">
        <v>218</v>
      </c>
      <c r="E6" s="2" t="s">
        <v>219</v>
      </c>
      <c r="F6" s="2"/>
      <c r="G6" s="2"/>
      <c r="H6" s="2" t="s">
        <v>220</v>
      </c>
      <c r="I6" s="2" t="s">
        <v>221</v>
      </c>
      <c r="J6" s="2" t="s">
        <v>222</v>
      </c>
      <c r="K6" s="2" t="s">
        <v>223</v>
      </c>
      <c r="L6" s="2" t="s">
        <v>224</v>
      </c>
    </row>
    <row r="7" spans="1:12" x14ac:dyDescent="0.55000000000000004">
      <c r="A7" s="2" t="s">
        <v>224</v>
      </c>
      <c r="B7" s="2" t="s">
        <v>225</v>
      </c>
      <c r="C7" s="2" t="s">
        <v>226</v>
      </c>
      <c r="D7" s="2" t="s">
        <v>227</v>
      </c>
      <c r="E7" s="2"/>
      <c r="F7" s="2"/>
      <c r="G7" s="2"/>
      <c r="H7" s="2" t="s">
        <v>228</v>
      </c>
      <c r="I7" s="2"/>
      <c r="J7" s="2"/>
      <c r="K7" s="2"/>
      <c r="L7" s="2"/>
    </row>
    <row r="8" spans="1:12" x14ac:dyDescent="0.55000000000000004">
      <c r="A8" s="2" t="s">
        <v>228</v>
      </c>
      <c r="B8" s="2"/>
      <c r="C8" s="2"/>
      <c r="D8" s="2" t="s">
        <v>229</v>
      </c>
      <c r="E8" s="2"/>
      <c r="F8" s="2"/>
      <c r="G8" s="2"/>
      <c r="H8" s="2"/>
      <c r="I8" s="2"/>
      <c r="J8" s="2"/>
      <c r="K8" s="2"/>
      <c r="L8" s="2"/>
    </row>
    <row r="9" spans="1:12" x14ac:dyDescent="0.55000000000000004">
      <c r="A9" s="2" t="s">
        <v>229</v>
      </c>
      <c r="B9" s="2"/>
      <c r="C9" s="2"/>
      <c r="D9" s="2" t="s">
        <v>230</v>
      </c>
      <c r="E9" s="2"/>
      <c r="F9" s="2"/>
      <c r="G9" s="2"/>
      <c r="H9" s="2"/>
      <c r="I9" s="2"/>
      <c r="J9" s="2"/>
      <c r="K9" s="2"/>
      <c r="L9" s="2"/>
    </row>
    <row r="10" spans="1:12" x14ac:dyDescent="0.55000000000000004">
      <c r="A10" s="2" t="s">
        <v>230</v>
      </c>
      <c r="B10" s="2"/>
      <c r="C10" s="2"/>
      <c r="D10" s="2"/>
      <c r="E10" s="2"/>
      <c r="F10" s="2"/>
      <c r="G10" s="2"/>
      <c r="H10" s="2"/>
      <c r="I10" s="2"/>
      <c r="J10" s="2"/>
      <c r="K10" s="2"/>
      <c r="L10"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H50"/>
  <sheetViews>
    <sheetView topLeftCell="A3" workbookViewId="0">
      <selection sqref="A1:H1"/>
    </sheetView>
  </sheetViews>
  <sheetFormatPr defaultRowHeight="14.4" x14ac:dyDescent="0.55000000000000004"/>
  <cols>
    <col min="1" max="1" width="30" customWidth="1"/>
    <col min="2" max="2" width="65" customWidth="1"/>
    <col min="3" max="8" width="30" customWidth="1"/>
  </cols>
  <sheetData>
    <row r="1" spans="1:8" ht="18" customHeight="1" x14ac:dyDescent="0.75">
      <c r="A1" s="37" t="s">
        <v>13</v>
      </c>
      <c r="B1" s="34"/>
      <c r="C1" s="34"/>
      <c r="D1" s="34"/>
      <c r="E1" s="34"/>
      <c r="F1" s="34"/>
      <c r="G1" s="34"/>
    </row>
    <row r="2" spans="1:8" ht="18" customHeight="1" x14ac:dyDescent="0.6">
      <c r="A2" s="40" t="s">
        <v>14</v>
      </c>
      <c r="B2" s="39"/>
      <c r="C2" s="39"/>
      <c r="D2" s="39"/>
      <c r="E2" s="39"/>
      <c r="F2" s="39"/>
      <c r="G2" s="39"/>
      <c r="H2" s="2"/>
    </row>
    <row r="3" spans="1:8" ht="18" customHeight="1" x14ac:dyDescent="0.7">
      <c r="A3" s="4"/>
    </row>
    <row r="4" spans="1:8" ht="18" customHeight="1" x14ac:dyDescent="0.55000000000000004">
      <c r="A4" s="13" t="s">
        <v>15</v>
      </c>
      <c r="B4" s="38">
        <f>Registration!B14</f>
        <v>0</v>
      </c>
      <c r="C4" s="39"/>
      <c r="D4" s="39"/>
      <c r="E4" s="39"/>
      <c r="F4" s="39"/>
      <c r="G4" s="39"/>
      <c r="H4" s="2"/>
    </row>
    <row r="5" spans="1:8" ht="18" customHeight="1" x14ac:dyDescent="0.55000000000000004">
      <c r="A5" s="2"/>
      <c r="B5" s="2"/>
      <c r="C5" s="2"/>
      <c r="D5" s="2"/>
      <c r="E5" s="2"/>
      <c r="F5" s="2"/>
      <c r="G5" s="2"/>
      <c r="H5" s="2"/>
    </row>
    <row r="6" spans="1:8" ht="18" customHeight="1" x14ac:dyDescent="0.55000000000000004">
      <c r="A6" s="14" t="s">
        <v>16</v>
      </c>
      <c r="B6" s="2"/>
      <c r="C6" s="2"/>
      <c r="D6" s="2"/>
      <c r="E6" s="2"/>
      <c r="F6" s="2"/>
      <c r="G6" s="2"/>
      <c r="H6" s="2"/>
    </row>
    <row r="7" spans="1:8" ht="18" customHeight="1" x14ac:dyDescent="0.55000000000000004"/>
    <row r="8" spans="1:8" ht="18" customHeight="1" x14ac:dyDescent="0.55000000000000004">
      <c r="A8" s="15" t="s">
        <v>17</v>
      </c>
      <c r="B8" s="36" t="s">
        <v>18</v>
      </c>
      <c r="C8" s="34"/>
      <c r="D8" s="34"/>
      <c r="E8" s="34"/>
      <c r="F8" s="34"/>
      <c r="G8" s="34"/>
    </row>
    <row r="9" spans="1:8" ht="18" customHeight="1" x14ac:dyDescent="0.55000000000000004"/>
    <row r="10" spans="1:8" ht="18" customHeight="1" x14ac:dyDescent="0.55000000000000004">
      <c r="A10" s="15" t="s">
        <v>19</v>
      </c>
      <c r="B10" s="36" t="s">
        <v>20</v>
      </c>
      <c r="C10" s="34"/>
      <c r="D10" s="34"/>
      <c r="E10" s="34"/>
      <c r="F10" s="34"/>
      <c r="G10" s="34"/>
    </row>
    <row r="11" spans="1:8" ht="18" customHeight="1" x14ac:dyDescent="0.55000000000000004">
      <c r="B11" s="36" t="s">
        <v>21</v>
      </c>
      <c r="C11" s="34"/>
      <c r="D11" s="34"/>
      <c r="E11" s="34"/>
      <c r="F11" s="34"/>
      <c r="G11" s="34"/>
    </row>
    <row r="12" spans="1:8" ht="18" customHeight="1" x14ac:dyDescent="0.55000000000000004"/>
    <row r="13" spans="1:8" ht="18" customHeight="1" x14ac:dyDescent="0.55000000000000004">
      <c r="A13" s="15" t="s">
        <v>22</v>
      </c>
      <c r="B13" s="36" t="s">
        <v>23</v>
      </c>
      <c r="C13" s="34"/>
      <c r="D13" s="34"/>
      <c r="E13" s="34"/>
      <c r="F13" s="34"/>
      <c r="G13" s="34"/>
    </row>
    <row r="14" spans="1:8" ht="18" customHeight="1" x14ac:dyDescent="0.55000000000000004">
      <c r="B14" s="36" t="s">
        <v>24</v>
      </c>
      <c r="C14" s="34"/>
      <c r="D14" s="34"/>
      <c r="E14" s="34"/>
      <c r="F14" s="34"/>
      <c r="G14" s="34"/>
    </row>
    <row r="15" spans="1:8" ht="18" customHeight="1" x14ac:dyDescent="0.55000000000000004">
      <c r="B15" s="36" t="s">
        <v>25</v>
      </c>
      <c r="C15" s="34"/>
      <c r="D15" s="34"/>
      <c r="E15" s="34"/>
      <c r="F15" s="34"/>
      <c r="G15" s="34"/>
    </row>
    <row r="16" spans="1:8" ht="18" customHeight="1" x14ac:dyDescent="0.55000000000000004"/>
    <row r="17" spans="1:7" ht="18" customHeight="1" x14ac:dyDescent="0.55000000000000004">
      <c r="A17" s="15" t="s">
        <v>26</v>
      </c>
      <c r="B17" s="36" t="s">
        <v>27</v>
      </c>
      <c r="C17" s="34"/>
      <c r="D17" s="34"/>
      <c r="E17" s="34"/>
      <c r="F17" s="34"/>
      <c r="G17" s="34"/>
    </row>
    <row r="18" spans="1:7" ht="18" customHeight="1" x14ac:dyDescent="0.55000000000000004">
      <c r="B18" s="36" t="s">
        <v>28</v>
      </c>
      <c r="C18" s="34"/>
      <c r="D18" s="34"/>
      <c r="E18" s="34"/>
      <c r="F18" s="34"/>
      <c r="G18" s="34"/>
    </row>
    <row r="19" spans="1:7" ht="18" customHeight="1" x14ac:dyDescent="0.55000000000000004">
      <c r="B19" s="36" t="s">
        <v>29</v>
      </c>
      <c r="C19" s="34"/>
      <c r="D19" s="34"/>
      <c r="E19" s="34"/>
      <c r="F19" s="34"/>
      <c r="G19" s="34"/>
    </row>
    <row r="20" spans="1:7" ht="18" customHeight="1" x14ac:dyDescent="0.55000000000000004"/>
    <row r="21" spans="1:7" ht="18" customHeight="1" x14ac:dyDescent="0.55000000000000004">
      <c r="A21" s="15" t="s">
        <v>30</v>
      </c>
      <c r="B21" s="36" t="s">
        <v>31</v>
      </c>
      <c r="C21" s="34"/>
      <c r="D21" s="34"/>
      <c r="E21" s="34"/>
      <c r="F21" s="34"/>
      <c r="G21" s="34"/>
    </row>
    <row r="22" spans="1:7" ht="18" customHeight="1" x14ac:dyDescent="0.55000000000000004">
      <c r="B22" s="36" t="s">
        <v>32</v>
      </c>
      <c r="C22" s="34"/>
      <c r="D22" s="34"/>
      <c r="E22" s="34"/>
      <c r="F22" s="34"/>
      <c r="G22" s="34"/>
    </row>
    <row r="23" spans="1:7" ht="18" customHeight="1" x14ac:dyDescent="0.55000000000000004">
      <c r="B23" s="36" t="s">
        <v>33</v>
      </c>
      <c r="C23" s="34"/>
      <c r="D23" s="34"/>
      <c r="E23" s="34"/>
      <c r="F23" s="34"/>
      <c r="G23" s="34"/>
    </row>
    <row r="24" spans="1:7" ht="18" customHeight="1" x14ac:dyDescent="0.55000000000000004"/>
    <row r="25" spans="1:7" ht="18" customHeight="1" x14ac:dyDescent="0.55000000000000004">
      <c r="A25" s="15" t="s">
        <v>34</v>
      </c>
      <c r="B25" s="36" t="s">
        <v>35</v>
      </c>
      <c r="C25" s="34"/>
      <c r="D25" s="34"/>
      <c r="E25" s="34"/>
      <c r="F25" s="34"/>
      <c r="G25" s="34"/>
    </row>
    <row r="26" spans="1:7" ht="18" customHeight="1" x14ac:dyDescent="0.55000000000000004">
      <c r="B26" s="36" t="s">
        <v>36</v>
      </c>
      <c r="C26" s="34"/>
      <c r="D26" s="34"/>
      <c r="E26" s="34"/>
      <c r="F26" s="34"/>
      <c r="G26" s="34"/>
    </row>
    <row r="27" spans="1:7" ht="18" customHeight="1" x14ac:dyDescent="0.55000000000000004">
      <c r="B27" s="36" t="s">
        <v>37</v>
      </c>
      <c r="C27" s="34"/>
      <c r="D27" s="34"/>
      <c r="E27" s="34"/>
      <c r="F27" s="34"/>
      <c r="G27" s="34"/>
    </row>
    <row r="28" spans="1:7" ht="18" customHeight="1" x14ac:dyDescent="0.55000000000000004">
      <c r="B28" s="36" t="s">
        <v>38</v>
      </c>
      <c r="C28" s="34"/>
      <c r="D28" s="34"/>
      <c r="E28" s="34"/>
      <c r="F28" s="34"/>
      <c r="G28" s="34"/>
    </row>
    <row r="29" spans="1:7" ht="18" customHeight="1" x14ac:dyDescent="0.55000000000000004"/>
    <row r="30" spans="1:7" ht="18" customHeight="1" x14ac:dyDescent="0.55000000000000004">
      <c r="A30" s="15" t="s">
        <v>39</v>
      </c>
      <c r="B30" s="36" t="s">
        <v>40</v>
      </c>
      <c r="C30" s="34"/>
      <c r="D30" s="34"/>
      <c r="E30" s="34"/>
      <c r="F30" s="34"/>
      <c r="G30" s="34"/>
    </row>
    <row r="31" spans="1:7" ht="18" customHeight="1" x14ac:dyDescent="0.55000000000000004">
      <c r="B31" s="36" t="s">
        <v>41</v>
      </c>
      <c r="C31" s="34"/>
      <c r="D31" s="34"/>
      <c r="E31" s="34"/>
      <c r="F31" s="34"/>
      <c r="G31" s="34"/>
    </row>
    <row r="32" spans="1:7" ht="18" customHeight="1" x14ac:dyDescent="0.55000000000000004">
      <c r="B32" s="36" t="s">
        <v>42</v>
      </c>
      <c r="C32" s="34"/>
      <c r="D32" s="34"/>
      <c r="E32" s="34"/>
      <c r="F32" s="34"/>
      <c r="G32" s="34"/>
    </row>
    <row r="33" spans="1:7" ht="18" customHeight="1" x14ac:dyDescent="0.55000000000000004"/>
    <row r="34" spans="1:7" ht="18" customHeight="1" x14ac:dyDescent="0.55000000000000004">
      <c r="A34" s="15" t="s">
        <v>43</v>
      </c>
      <c r="B34" s="36" t="s">
        <v>44</v>
      </c>
      <c r="C34" s="34"/>
      <c r="D34" s="34"/>
      <c r="E34" s="34"/>
      <c r="F34" s="34"/>
      <c r="G34" s="34"/>
    </row>
    <row r="35" spans="1:7" ht="18" customHeight="1" x14ac:dyDescent="0.55000000000000004">
      <c r="B35" s="36" t="s">
        <v>45</v>
      </c>
      <c r="C35" s="34"/>
      <c r="D35" s="34"/>
      <c r="E35" s="34"/>
      <c r="F35" s="34"/>
      <c r="G35" s="34"/>
    </row>
    <row r="36" spans="1:7" ht="18" customHeight="1" x14ac:dyDescent="0.55000000000000004">
      <c r="B36" s="36" t="s">
        <v>46</v>
      </c>
      <c r="C36" s="34"/>
      <c r="D36" s="34"/>
      <c r="E36" s="34"/>
      <c r="F36" s="34"/>
      <c r="G36" s="34"/>
    </row>
    <row r="37" spans="1:7" ht="18" customHeight="1" x14ac:dyDescent="0.55000000000000004"/>
    <row r="38" spans="1:7" ht="18" customHeight="1" x14ac:dyDescent="0.55000000000000004">
      <c r="A38" s="15" t="s">
        <v>47</v>
      </c>
      <c r="B38" s="36" t="s">
        <v>48</v>
      </c>
      <c r="C38" s="34"/>
      <c r="D38" s="34"/>
      <c r="E38" s="34"/>
      <c r="F38" s="34"/>
      <c r="G38" s="34"/>
    </row>
    <row r="39" spans="1:7" ht="18" customHeight="1" x14ac:dyDescent="0.55000000000000004">
      <c r="B39" s="36" t="s">
        <v>49</v>
      </c>
      <c r="C39" s="34"/>
      <c r="D39" s="34"/>
      <c r="E39" s="34"/>
      <c r="F39" s="34"/>
      <c r="G39" s="34"/>
    </row>
    <row r="40" spans="1:7" ht="18" customHeight="1" x14ac:dyDescent="0.55000000000000004"/>
    <row r="41" spans="1:7" ht="18" customHeight="1" x14ac:dyDescent="0.55000000000000004">
      <c r="A41" s="15" t="s">
        <v>50</v>
      </c>
      <c r="B41" s="36" t="s">
        <v>51</v>
      </c>
      <c r="C41" s="34"/>
      <c r="D41" s="34"/>
      <c r="E41" s="34"/>
      <c r="F41" s="34"/>
      <c r="G41" s="34"/>
    </row>
    <row r="42" spans="1:7" ht="18" customHeight="1" x14ac:dyDescent="0.55000000000000004">
      <c r="B42" s="36" t="s">
        <v>52</v>
      </c>
      <c r="C42" s="34"/>
      <c r="D42" s="34"/>
      <c r="E42" s="34"/>
      <c r="F42" s="34"/>
      <c r="G42" s="34"/>
    </row>
    <row r="43" spans="1:7" ht="18" customHeight="1" x14ac:dyDescent="0.55000000000000004"/>
    <row r="44" spans="1:7" ht="18" customHeight="1" x14ac:dyDescent="0.55000000000000004">
      <c r="B44" s="36" t="s">
        <v>53</v>
      </c>
      <c r="C44" s="34"/>
      <c r="D44" s="34"/>
      <c r="E44" s="34"/>
      <c r="F44" s="34"/>
      <c r="G44" s="34"/>
    </row>
    <row r="45" spans="1:7" ht="18" customHeight="1" x14ac:dyDescent="0.55000000000000004"/>
    <row r="46" spans="1:7" ht="18" customHeight="1" x14ac:dyDescent="0.55000000000000004"/>
    <row r="47" spans="1:7" ht="18" customHeight="1" x14ac:dyDescent="0.55000000000000004"/>
    <row r="48" spans="1:7" ht="18" customHeight="1" x14ac:dyDescent="0.55000000000000004">
      <c r="A48" s="35" t="s">
        <v>12</v>
      </c>
      <c r="B48" s="34"/>
      <c r="C48" s="34"/>
      <c r="D48" s="34"/>
      <c r="E48" s="34"/>
      <c r="F48" s="34"/>
      <c r="G48" s="34"/>
    </row>
    <row r="49" ht="18" customHeight="1" x14ac:dyDescent="0.55000000000000004"/>
    <row r="50" ht="18" customHeight="1" x14ac:dyDescent="0.55000000000000004"/>
  </sheetData>
  <mergeCells count="31">
    <mergeCell ref="A48:G48"/>
    <mergeCell ref="B30:G30"/>
    <mergeCell ref="B15:G15"/>
    <mergeCell ref="A1:G1"/>
    <mergeCell ref="B36:G36"/>
    <mergeCell ref="B41:G41"/>
    <mergeCell ref="B32:G32"/>
    <mergeCell ref="B4:G4"/>
    <mergeCell ref="B35:G35"/>
    <mergeCell ref="B26:G26"/>
    <mergeCell ref="B25:G25"/>
    <mergeCell ref="B22:G22"/>
    <mergeCell ref="B31:G31"/>
    <mergeCell ref="B27:G27"/>
    <mergeCell ref="A2:G2"/>
    <mergeCell ref="B18:G18"/>
    <mergeCell ref="B44:G44"/>
    <mergeCell ref="B38:G38"/>
    <mergeCell ref="B19:G19"/>
    <mergeCell ref="B34:G34"/>
    <mergeCell ref="B10:G10"/>
    <mergeCell ref="B28:G28"/>
    <mergeCell ref="B21:G21"/>
    <mergeCell ref="B39:G39"/>
    <mergeCell ref="B11:G11"/>
    <mergeCell ref="B42:G42"/>
    <mergeCell ref="B14:G14"/>
    <mergeCell ref="B23:G23"/>
    <mergeCell ref="B17:G17"/>
    <mergeCell ref="B8:G8"/>
    <mergeCell ref="B13:G1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workbookViewId="0">
      <selection activeCell="B5" sqref="B5"/>
    </sheetView>
  </sheetViews>
  <sheetFormatPr defaultRowHeight="14.4" x14ac:dyDescent="0.55000000000000004"/>
  <cols>
    <col min="1" max="8" width="22" customWidth="1"/>
  </cols>
  <sheetData>
    <row r="1" spans="1:8" ht="23.1" customHeight="1" x14ac:dyDescent="0.55000000000000004">
      <c r="A1" s="34"/>
      <c r="B1" s="34"/>
      <c r="C1" s="34"/>
      <c r="D1" s="34"/>
      <c r="E1" s="34"/>
      <c r="F1" s="34"/>
      <c r="G1" s="34"/>
      <c r="H1" s="34"/>
    </row>
    <row r="4" spans="1:8" ht="23.1" x14ac:dyDescent="0.85">
      <c r="A4" s="20" t="s">
        <v>54</v>
      </c>
    </row>
    <row r="5" spans="1:8" x14ac:dyDescent="0.55000000000000004">
      <c r="A5" s="2"/>
      <c r="B5" s="2"/>
      <c r="C5" s="2"/>
      <c r="D5" s="2"/>
      <c r="E5" s="2"/>
      <c r="F5" s="2"/>
      <c r="G5" s="2"/>
      <c r="H5" s="2"/>
    </row>
    <row r="6" spans="1:8" x14ac:dyDescent="0.55000000000000004">
      <c r="A6" s="5" t="s">
        <v>55</v>
      </c>
      <c r="B6" s="6">
        <f>'Company Profile'!B4</f>
        <v>0</v>
      </c>
      <c r="C6" s="2"/>
      <c r="D6" s="2"/>
      <c r="E6" s="2"/>
      <c r="F6" s="2"/>
      <c r="G6" s="2"/>
      <c r="H6" s="2"/>
    </row>
    <row r="7" spans="1:8" x14ac:dyDescent="0.55000000000000004">
      <c r="A7" s="5" t="s">
        <v>56</v>
      </c>
      <c r="B7" s="6" t="str">
        <f>'Company Profile'!B6</f>
        <v>1 - 10</v>
      </c>
      <c r="C7" s="2"/>
      <c r="D7" s="2"/>
      <c r="E7" s="2"/>
      <c r="F7" s="2"/>
      <c r="G7" s="2"/>
      <c r="H7" s="2"/>
    </row>
    <row r="8" spans="1:8" x14ac:dyDescent="0.55000000000000004">
      <c r="A8" s="5" t="s">
        <v>57</v>
      </c>
      <c r="B8" s="6">
        <f ca="1">TODAY()</f>
        <v>45982</v>
      </c>
      <c r="C8" s="2"/>
      <c r="D8" s="2"/>
      <c r="E8" s="2"/>
      <c r="F8" s="2"/>
      <c r="G8" s="2"/>
      <c r="H8" s="2"/>
    </row>
    <row r="9" spans="1:8" x14ac:dyDescent="0.55000000000000004">
      <c r="A9" s="2"/>
      <c r="B9" s="2"/>
      <c r="C9" s="2"/>
      <c r="D9" s="2"/>
      <c r="E9" s="2"/>
      <c r="F9" s="2"/>
      <c r="G9" s="2"/>
      <c r="H9" s="2"/>
    </row>
    <row r="10" spans="1:8" x14ac:dyDescent="0.55000000000000004">
      <c r="A10" s="5" t="s">
        <v>58</v>
      </c>
      <c r="B10" s="6">
        <f>'Risk Calculation'!B51</f>
        <v>0</v>
      </c>
      <c r="C10" s="2"/>
      <c r="D10" s="2"/>
      <c r="E10" s="2"/>
      <c r="F10" s="2"/>
      <c r="G10" s="2"/>
      <c r="H10" s="2"/>
    </row>
    <row r="11" spans="1:8" x14ac:dyDescent="0.55000000000000004">
      <c r="A11" s="5" t="s">
        <v>59</v>
      </c>
      <c r="B11" s="6">
        <f>'Risk Calculation'!B52</f>
        <v>0</v>
      </c>
      <c r="C11" s="2"/>
      <c r="D11" s="2"/>
      <c r="E11" s="2"/>
      <c r="F11" s="2"/>
      <c r="G11" s="2"/>
      <c r="H11" s="2"/>
    </row>
    <row r="12" spans="1:8" x14ac:dyDescent="0.55000000000000004">
      <c r="A12" s="5" t="s">
        <v>60</v>
      </c>
      <c r="B12" s="6">
        <f>'Risk Calculation'!B53</f>
        <v>0</v>
      </c>
      <c r="C12" s="2"/>
      <c r="D12" s="2"/>
      <c r="E12" s="2"/>
      <c r="F12" s="2"/>
      <c r="G12" s="2"/>
      <c r="H12" s="2"/>
    </row>
    <row r="13" spans="1:8" x14ac:dyDescent="0.55000000000000004">
      <c r="A13" s="2"/>
      <c r="B13" s="2"/>
      <c r="C13" s="2"/>
      <c r="D13" s="2"/>
      <c r="E13" s="2"/>
      <c r="F13" s="2"/>
      <c r="G13" s="2"/>
      <c r="H13" s="2"/>
    </row>
    <row r="14" spans="1:8" x14ac:dyDescent="0.55000000000000004">
      <c r="A14" s="5" t="s">
        <v>61</v>
      </c>
      <c r="B14" s="6" t="e">
        <f>'[1]Compliance Tracking'!B20</f>
        <v>#REF!</v>
      </c>
      <c r="C14" s="2"/>
      <c r="D14" s="2"/>
      <c r="E14" s="2"/>
      <c r="F14" s="2"/>
      <c r="G14" s="2"/>
      <c r="H14" s="2"/>
    </row>
    <row r="15" spans="1:8" x14ac:dyDescent="0.55000000000000004">
      <c r="A15" s="2"/>
      <c r="B15" s="2"/>
      <c r="C15" s="2"/>
      <c r="D15" s="2"/>
      <c r="E15" s="2"/>
      <c r="F15" s="2"/>
      <c r="G15" s="2"/>
      <c r="H15" s="2"/>
    </row>
    <row r="16" spans="1:8" x14ac:dyDescent="0.55000000000000004">
      <c r="A16" s="5" t="s">
        <v>62</v>
      </c>
      <c r="B16" s="2"/>
      <c r="C16" s="2"/>
      <c r="D16" s="2"/>
      <c r="E16" s="2"/>
      <c r="F16" s="2"/>
      <c r="G16" s="2"/>
      <c r="H16" s="2"/>
    </row>
    <row r="17" spans="1:8" x14ac:dyDescent="0.55000000000000004">
      <c r="A17" s="5" t="s">
        <v>63</v>
      </c>
      <c r="B17" s="5" t="s">
        <v>64</v>
      </c>
      <c r="C17" s="5" t="s">
        <v>65</v>
      </c>
      <c r="D17" s="5" t="s">
        <v>66</v>
      </c>
      <c r="E17" s="5" t="s">
        <v>67</v>
      </c>
      <c r="F17" s="5" t="s">
        <v>68</v>
      </c>
      <c r="G17" s="2"/>
      <c r="H17" s="2"/>
    </row>
    <row r="18" spans="1:8" x14ac:dyDescent="0.55000000000000004">
      <c r="A18" s="7">
        <v>1</v>
      </c>
      <c r="B18" s="8" t="str">
        <f>IFERROR(INDEX('Risk Calculation'!$B$2:$B$51,MATCH(1,'Risk Calculation'!$K$2:$K$51,0)),"")</f>
        <v/>
      </c>
      <c r="C18" s="8" t="str">
        <f>IF(B15&lt;&gt;"",INDEX('Risk Calculation'!$I$2:$I$51,MATCH(B15,'Risk Calculation'!$B$2:$B$51,0)),"")</f>
        <v/>
      </c>
      <c r="D18" s="8" t="str">
        <f>IF(B15&lt;&gt;"",INDEX('Treatment Plan'!$E$2:$E$101,MATCH(B15,'Treatment Plan'!$B$2:$B$101,0)),"")</f>
        <v/>
      </c>
      <c r="E18" s="8" t="str">
        <f>IF(B15&lt;&gt;"",INDEX('Treatment Plan'!$F$2:$F$101,MATCH(B15,'Treatment Plan'!$B$2:$B$101,0)),"")</f>
        <v/>
      </c>
      <c r="F18" s="8" t="str">
        <f>IF(B15&lt;&gt;"",INDEX('Treatment Plan'!$G$2:$G$101,MATCH(B15,'Treatment Plan'!$B$2:$B$101,0)),"")</f>
        <v/>
      </c>
      <c r="G18" s="2"/>
      <c r="H18" s="2"/>
    </row>
    <row r="19" spans="1:8" x14ac:dyDescent="0.55000000000000004">
      <c r="A19" s="7">
        <v>2</v>
      </c>
      <c r="B19" s="8" t="str">
        <f>IFERROR(INDEX('Risk Calculation'!$B$2:$B$51,MATCH(2,'Risk Calculation'!$K$2:$K$51,0)),"")</f>
        <v/>
      </c>
      <c r="C19" s="8" t="str">
        <f>IF(B16&lt;&gt;"",INDEX('Risk Calculation'!$I$2:$I$51,MATCH(B16,'Risk Calculation'!$B$2:$B$51,0)),"")</f>
        <v/>
      </c>
      <c r="D19" s="8" t="str">
        <f>IF(B16&lt;&gt;"",INDEX('Treatment Plan'!$E$2:$E$101,MATCH(B16,'Treatment Plan'!$B$2:$B$101,0)),"")</f>
        <v/>
      </c>
      <c r="E19" s="8" t="str">
        <f>IF(B16&lt;&gt;"",INDEX('Treatment Plan'!$F$2:$F$101,MATCH(B16,'Treatment Plan'!$B$2:$B$101,0)),"")</f>
        <v/>
      </c>
      <c r="F19" s="8" t="str">
        <f>IF(B16&lt;&gt;"",INDEX('Treatment Plan'!$G$2:$G$101,MATCH(B16,'Treatment Plan'!$B$2:$B$101,0)),"")</f>
        <v/>
      </c>
      <c r="G19" s="2"/>
      <c r="H19" s="2"/>
    </row>
    <row r="20" spans="1:8" x14ac:dyDescent="0.55000000000000004">
      <c r="A20" s="7">
        <v>3</v>
      </c>
      <c r="B20" s="8" t="str">
        <f>IFERROR(INDEX('Risk Calculation'!$B$2:$B$51,MATCH(3,'Risk Calculation'!$K$2:$K$51,0)),"")</f>
        <v/>
      </c>
      <c r="C20" s="8" t="e">
        <f>IF(B17&lt;&gt;"",INDEX('Risk Calculation'!$I$2:$I$51,MATCH(B17,'Risk Calculation'!$B$2:$B$51,0)),"")</f>
        <v>#N/A</v>
      </c>
      <c r="D20" s="8" t="e">
        <f>IF(B17&lt;&gt;"",INDEX('Treatment Plan'!$E$2:$E$101,MATCH(B17,'Treatment Plan'!$B$2:$B$101,0)),"")</f>
        <v>#N/A</v>
      </c>
      <c r="E20" s="8" t="e">
        <f>IF(B17&lt;&gt;"",INDEX('Treatment Plan'!$F$2:$F$101,MATCH(B17,'Treatment Plan'!$B$2:$B$101,0)),"")</f>
        <v>#N/A</v>
      </c>
      <c r="F20" s="8" t="e">
        <f>IF(B17&lt;&gt;"",INDEX('Treatment Plan'!$G$2:$G$101,MATCH(B17,'Treatment Plan'!$B$2:$B$101,0)),"")</f>
        <v>#N/A</v>
      </c>
      <c r="G20" s="2"/>
      <c r="H20" s="2"/>
    </row>
    <row r="21" spans="1:8" x14ac:dyDescent="0.55000000000000004">
      <c r="A21" s="7">
        <v>4</v>
      </c>
      <c r="B21" s="8" t="str">
        <f>IFERROR(INDEX('Risk Calculation'!$B$2:$B$51,MATCH(4,'Risk Calculation'!$K$2:$K$51,0)),"")</f>
        <v/>
      </c>
      <c r="C21" s="8" t="str">
        <f>IF(B18&lt;&gt;"",INDEX('Risk Calculation'!$I$2:$I$51,MATCH(B18,'Risk Calculation'!$B$2:$B$51,0)),"")</f>
        <v/>
      </c>
      <c r="D21" s="8" t="str">
        <f>IF(B18&lt;&gt;"",INDEX('Treatment Plan'!$E$2:$E$101,MATCH(B18,'Treatment Plan'!$B$2:$B$101,0)),"")</f>
        <v/>
      </c>
      <c r="E21" s="8" t="str">
        <f>IF(B18&lt;&gt;"",INDEX('Treatment Plan'!$F$2:$F$101,MATCH(B18,'Treatment Plan'!$B$2:$B$101,0)),"")</f>
        <v/>
      </c>
      <c r="F21" s="8" t="str">
        <f>IF(B18&lt;&gt;"",INDEX('Treatment Plan'!$G$2:$G$101,MATCH(B18,'Treatment Plan'!$B$2:$B$101,0)),"")</f>
        <v/>
      </c>
      <c r="G21" s="2"/>
      <c r="H21" s="2"/>
    </row>
    <row r="22" spans="1:8" x14ac:dyDescent="0.55000000000000004">
      <c r="A22" s="7">
        <v>5</v>
      </c>
      <c r="B22" s="8" t="str">
        <f>IFERROR(INDEX('Risk Calculation'!$B$2:$B$51,MATCH(5,'Risk Calculation'!$K$2:$K$51,0)),"")</f>
        <v/>
      </c>
      <c r="C22" s="8" t="str">
        <f>IF(B19&lt;&gt;"",INDEX('Risk Calculation'!$I$2:$I$51,MATCH(B19,'Risk Calculation'!$B$2:$B$51,0)),"")</f>
        <v/>
      </c>
      <c r="D22" s="8" t="str">
        <f>IF(B19&lt;&gt;"",INDEX('Treatment Plan'!$E$2:$E$101,MATCH(B19,'Treatment Plan'!$B$2:$B$101,0)),"")</f>
        <v/>
      </c>
      <c r="E22" s="8" t="str">
        <f>IF(B19&lt;&gt;"",INDEX('Treatment Plan'!$F$2:$F$101,MATCH(B19,'Treatment Plan'!$B$2:$B$101,0)),"")</f>
        <v/>
      </c>
      <c r="F22" s="8" t="str">
        <f>IF(B19&lt;&gt;"",INDEX('Treatment Plan'!$G$2:$G$101,MATCH(B19,'Treatment Plan'!$B$2:$B$101,0)),"")</f>
        <v/>
      </c>
      <c r="G22" s="2"/>
      <c r="H22" s="2"/>
    </row>
    <row r="23" spans="1:8" x14ac:dyDescent="0.55000000000000004">
      <c r="A23" s="7">
        <v>6</v>
      </c>
      <c r="B23" s="8" t="str">
        <f>IFERROR(INDEX('Risk Calculation'!$B$2:$B$51,MATCH(6,'Risk Calculation'!$K$2:$K$51,0)),"")</f>
        <v/>
      </c>
      <c r="C23" s="8" t="str">
        <f>IF(B20&lt;&gt;"",INDEX('Risk Calculation'!$I$2:$I$51,MATCH(B20,'Risk Calculation'!$B$2:$B$51,0)),"")</f>
        <v/>
      </c>
      <c r="D23" s="8" t="str">
        <f>IF(B20&lt;&gt;"",INDEX('Treatment Plan'!$E$2:$E$101,MATCH(B20,'Treatment Plan'!$B$2:$B$101,0)),"")</f>
        <v/>
      </c>
      <c r="E23" s="8" t="str">
        <f>IF(B20&lt;&gt;"",INDEX('Treatment Plan'!$F$2:$F$101,MATCH(B20,'Treatment Plan'!$B$2:$B$101,0)),"")</f>
        <v/>
      </c>
      <c r="F23" s="8" t="str">
        <f>IF(B20&lt;&gt;"",INDEX('Treatment Plan'!$G$2:$G$101,MATCH(B20,'Treatment Plan'!$B$2:$B$101,0)),"")</f>
        <v/>
      </c>
      <c r="G23" s="2"/>
      <c r="H23" s="2"/>
    </row>
    <row r="24" spans="1:8" x14ac:dyDescent="0.55000000000000004">
      <c r="A24" s="7">
        <v>7</v>
      </c>
      <c r="B24" s="8" t="str">
        <f>IFERROR(INDEX('Risk Calculation'!$B$2:$B$51,MATCH(7,'Risk Calculation'!$K$2:$K$51,0)),"")</f>
        <v/>
      </c>
      <c r="C24" s="8" t="str">
        <f>IF(B21&lt;&gt;"",INDEX('Risk Calculation'!$I$2:$I$51,MATCH(B21,'Risk Calculation'!$B$2:$B$51,0)),"")</f>
        <v/>
      </c>
      <c r="D24" s="8" t="str">
        <f>IF(B21&lt;&gt;"",INDEX('Treatment Plan'!$E$2:$E$101,MATCH(B21,'Treatment Plan'!$B$2:$B$101,0)),"")</f>
        <v/>
      </c>
      <c r="E24" s="8" t="str">
        <f>IF(B21&lt;&gt;"",INDEX('Treatment Plan'!$F$2:$F$101,MATCH(B21,'Treatment Plan'!$B$2:$B$101,0)),"")</f>
        <v/>
      </c>
      <c r="F24" s="8" t="str">
        <f>IF(B21&lt;&gt;"",INDEX('Treatment Plan'!$G$2:$G$101,MATCH(B21,'Treatment Plan'!$B$2:$B$101,0)),"")</f>
        <v/>
      </c>
      <c r="G24" s="2"/>
      <c r="H24" s="2"/>
    </row>
    <row r="25" spans="1:8" x14ac:dyDescent="0.55000000000000004">
      <c r="A25" s="7">
        <v>8</v>
      </c>
      <c r="B25" s="8" t="str">
        <f>IFERROR(INDEX('Risk Calculation'!$B$2:$B$51,MATCH(8,'Risk Calculation'!$K$2:$K$51,0)),"")</f>
        <v/>
      </c>
      <c r="C25" s="8" t="str">
        <f>IF(B22&lt;&gt;"",INDEX('Risk Calculation'!$I$2:$I$51,MATCH(B22,'Risk Calculation'!$B$2:$B$51,0)),"")</f>
        <v/>
      </c>
      <c r="D25" s="8" t="str">
        <f>IF(B22&lt;&gt;"",INDEX('Treatment Plan'!$E$2:$E$101,MATCH(B22,'Treatment Plan'!$B$2:$B$101,0)),"")</f>
        <v/>
      </c>
      <c r="E25" s="8" t="str">
        <f>IF(B22&lt;&gt;"",INDEX('Treatment Plan'!$F$2:$F$101,MATCH(B22,'Treatment Plan'!$B$2:$B$101,0)),"")</f>
        <v/>
      </c>
      <c r="F25" s="8" t="str">
        <f>IF(B22&lt;&gt;"",INDEX('Treatment Plan'!$G$2:$G$101,MATCH(B22,'Treatment Plan'!$B$2:$B$101,0)),"")</f>
        <v/>
      </c>
      <c r="G25" s="2"/>
      <c r="H25" s="2"/>
    </row>
    <row r="26" spans="1:8" x14ac:dyDescent="0.55000000000000004">
      <c r="A26" s="7">
        <v>9</v>
      </c>
      <c r="B26" s="8" t="str">
        <f>IFERROR(INDEX('Risk Calculation'!$B$2:$B$51,MATCH(9,'Risk Calculation'!$K$2:$K$51,0)),"")</f>
        <v/>
      </c>
      <c r="C26" s="8" t="str">
        <f>IF(B23&lt;&gt;"",INDEX('Risk Calculation'!$I$2:$I$51,MATCH(B23,'Risk Calculation'!$B$2:$B$51,0)),"")</f>
        <v/>
      </c>
      <c r="D26" s="8" t="str">
        <f>IF(B23&lt;&gt;"",INDEX('Treatment Plan'!$E$2:$E$101,MATCH(B23,'Treatment Plan'!$B$2:$B$101,0)),"")</f>
        <v/>
      </c>
      <c r="E26" s="8" t="str">
        <f>IF(B23&lt;&gt;"",INDEX('Treatment Plan'!$F$2:$F$101,MATCH(B23,'Treatment Plan'!$B$2:$B$101,0)),"")</f>
        <v/>
      </c>
      <c r="F26" s="8" t="str">
        <f>IF(B23&lt;&gt;"",INDEX('Treatment Plan'!$G$2:$G$101,MATCH(B23,'Treatment Plan'!$B$2:$B$101,0)),"")</f>
        <v/>
      </c>
      <c r="G26" s="2"/>
      <c r="H26" s="2"/>
    </row>
    <row r="27" spans="1:8" x14ac:dyDescent="0.55000000000000004">
      <c r="A27" s="7">
        <v>10</v>
      </c>
      <c r="B27" s="8" t="str">
        <f>IFERROR(INDEX('Risk Calculation'!$B$2:$B$51,MATCH(10,'Risk Calculation'!$K$2:$K$51,0)),"")</f>
        <v/>
      </c>
      <c r="C27" s="8" t="str">
        <f>IF(B24&lt;&gt;"",INDEX('Risk Calculation'!$I$2:$I$51,MATCH(B24,'Risk Calculation'!$B$2:$B$51,0)),"")</f>
        <v/>
      </c>
      <c r="D27" s="8" t="str">
        <f>IF(B24&lt;&gt;"",INDEX('Treatment Plan'!$E$2:$E$101,MATCH(B24,'Treatment Plan'!$B$2:$B$101,0)),"")</f>
        <v/>
      </c>
      <c r="E27" s="8" t="str">
        <f>IF(B24&lt;&gt;"",INDEX('Treatment Plan'!$F$2:$F$101,MATCH(B24,'Treatment Plan'!$B$2:$B$101,0)),"")</f>
        <v/>
      </c>
      <c r="F27" s="8" t="str">
        <f>IF(B24&lt;&gt;"",INDEX('Treatment Plan'!$G$2:$G$101,MATCH(B24,'Treatment Plan'!$B$2:$B$101,0)),"")</f>
        <v/>
      </c>
      <c r="G27" s="2"/>
      <c r="H27" s="2"/>
    </row>
    <row r="28" spans="1:8" x14ac:dyDescent="0.55000000000000004">
      <c r="A28" s="35" t="s">
        <v>12</v>
      </c>
      <c r="B28" s="34"/>
      <c r="C28" s="34"/>
      <c r="D28" s="34"/>
      <c r="E28" s="34"/>
      <c r="F28" s="34"/>
      <c r="G28" s="34"/>
    </row>
  </sheetData>
  <mergeCells count="2">
    <mergeCell ref="A28:G28"/>
    <mergeCell ref="A1:H1"/>
  </mergeCells>
  <pageMargins left="0.5" right="0.5" top="0.6" bottom="0.6"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F35"/>
  <sheetViews>
    <sheetView workbookViewId="0">
      <selection activeCell="B4" sqref="B4"/>
    </sheetView>
  </sheetViews>
  <sheetFormatPr defaultRowHeight="14.4" x14ac:dyDescent="0.55000000000000004"/>
  <cols>
    <col min="1" max="1" width="26.89453125" bestFit="1" customWidth="1"/>
    <col min="2" max="2" width="22.89453125" customWidth="1"/>
    <col min="3" max="12" width="20" customWidth="1"/>
  </cols>
  <sheetData>
    <row r="1" spans="1:6" x14ac:dyDescent="0.55000000000000004">
      <c r="A1" s="42" t="s">
        <v>69</v>
      </c>
      <c r="B1" s="34"/>
      <c r="C1" s="34"/>
      <c r="D1" s="34"/>
      <c r="E1" s="34"/>
      <c r="F1" s="34"/>
    </row>
    <row r="2" spans="1:6" x14ac:dyDescent="0.55000000000000004">
      <c r="A2" s="41" t="s">
        <v>70</v>
      </c>
      <c r="B2" s="39"/>
      <c r="C2" s="39"/>
      <c r="D2" s="39"/>
      <c r="E2" s="39"/>
      <c r="F2" s="39"/>
    </row>
    <row r="3" spans="1:6" x14ac:dyDescent="0.55000000000000004">
      <c r="A3" s="2"/>
      <c r="B3" s="2"/>
      <c r="C3" s="2"/>
      <c r="D3" s="2"/>
      <c r="E3" s="2"/>
      <c r="F3" s="31" t="s">
        <v>71</v>
      </c>
    </row>
    <row r="4" spans="1:6" x14ac:dyDescent="0.55000000000000004">
      <c r="A4" s="5" t="s">
        <v>72</v>
      </c>
      <c r="B4" s="16">
        <f>Registration!B5</f>
        <v>0</v>
      </c>
      <c r="C4" s="2"/>
      <c r="D4" s="2"/>
      <c r="E4" s="2"/>
      <c r="F4" s="2"/>
    </row>
    <row r="5" spans="1:6" x14ac:dyDescent="0.55000000000000004">
      <c r="A5" s="5" t="s">
        <v>73</v>
      </c>
      <c r="C5" s="2"/>
      <c r="D5" s="2"/>
      <c r="E5" s="2"/>
      <c r="F5" s="2"/>
    </row>
    <row r="6" spans="1:6" x14ac:dyDescent="0.55000000000000004">
      <c r="A6" s="5" t="s">
        <v>74</v>
      </c>
      <c r="B6" s="16" t="s">
        <v>75</v>
      </c>
      <c r="C6" s="2"/>
      <c r="D6" s="2"/>
      <c r="E6" s="2"/>
      <c r="F6" s="2"/>
    </row>
    <row r="7" spans="1:6" x14ac:dyDescent="0.55000000000000004">
      <c r="A7" s="5" t="s">
        <v>76</v>
      </c>
      <c r="B7" s="16">
        <v>1</v>
      </c>
      <c r="C7" s="2"/>
      <c r="D7" s="2"/>
      <c r="E7" s="2"/>
      <c r="F7" s="2"/>
    </row>
    <row r="8" spans="1:6" x14ac:dyDescent="0.55000000000000004">
      <c r="A8" s="5" t="s">
        <v>77</v>
      </c>
      <c r="B8" s="2"/>
      <c r="C8" s="2"/>
      <c r="D8" s="2"/>
      <c r="E8" s="2"/>
      <c r="F8" s="2"/>
    </row>
    <row r="9" spans="1:6" x14ac:dyDescent="0.55000000000000004">
      <c r="A9" s="5" t="s">
        <v>78</v>
      </c>
      <c r="B9" s="2"/>
      <c r="C9" s="2"/>
      <c r="D9" s="2"/>
      <c r="E9" s="2"/>
      <c r="F9" s="2"/>
    </row>
    <row r="10" spans="1:6" x14ac:dyDescent="0.55000000000000004">
      <c r="A10" s="2"/>
      <c r="B10" s="2"/>
      <c r="C10" s="2"/>
      <c r="D10" s="2"/>
      <c r="E10" s="2"/>
      <c r="F10" s="2"/>
    </row>
    <row r="11" spans="1:6" x14ac:dyDescent="0.55000000000000004">
      <c r="A11" s="2"/>
      <c r="B11" s="2"/>
      <c r="C11" s="2"/>
      <c r="D11" s="2"/>
      <c r="E11" s="2"/>
      <c r="F11" s="2"/>
    </row>
    <row r="12" spans="1:6" x14ac:dyDescent="0.55000000000000004">
      <c r="A12" s="2"/>
      <c r="B12" s="2"/>
      <c r="C12" s="2"/>
      <c r="D12" s="2"/>
      <c r="E12" s="2"/>
      <c r="F12" s="2"/>
    </row>
    <row r="13" spans="1:6" x14ac:dyDescent="0.55000000000000004">
      <c r="A13" s="2"/>
      <c r="B13" s="2"/>
      <c r="C13" s="2"/>
      <c r="D13" s="2"/>
      <c r="E13" s="2"/>
      <c r="F13" s="2"/>
    </row>
    <row r="14" spans="1:6" x14ac:dyDescent="0.55000000000000004">
      <c r="A14" s="2"/>
      <c r="B14" s="2"/>
      <c r="C14" s="2"/>
      <c r="D14" s="2"/>
      <c r="E14" s="2"/>
      <c r="F14" s="2"/>
    </row>
    <row r="15" spans="1:6" x14ac:dyDescent="0.55000000000000004">
      <c r="A15" s="2"/>
      <c r="B15" s="2"/>
      <c r="C15" s="2"/>
      <c r="D15" s="2"/>
      <c r="E15" s="2"/>
      <c r="F15" s="2"/>
    </row>
    <row r="16" spans="1:6" x14ac:dyDescent="0.55000000000000004">
      <c r="A16" s="2"/>
      <c r="B16" s="2"/>
      <c r="C16" s="2"/>
      <c r="D16" s="2"/>
      <c r="E16" s="2"/>
      <c r="F16" s="2"/>
    </row>
    <row r="17" spans="1:6" x14ac:dyDescent="0.55000000000000004">
      <c r="A17" s="2"/>
      <c r="B17" s="2"/>
      <c r="C17" s="2"/>
      <c r="D17" s="2"/>
      <c r="E17" s="2"/>
      <c r="F17" s="2"/>
    </row>
    <row r="18" spans="1:6" x14ac:dyDescent="0.55000000000000004">
      <c r="A18" s="2"/>
      <c r="B18" s="2"/>
      <c r="C18" s="2"/>
      <c r="D18" s="2"/>
      <c r="E18" s="2"/>
      <c r="F18" s="2"/>
    </row>
    <row r="19" spans="1:6" x14ac:dyDescent="0.55000000000000004">
      <c r="A19" s="2"/>
      <c r="B19" s="2"/>
      <c r="C19" s="2"/>
      <c r="D19" s="2"/>
      <c r="E19" s="2"/>
      <c r="F19" s="2"/>
    </row>
    <row r="20" spans="1:6" x14ac:dyDescent="0.55000000000000004">
      <c r="A20" s="2"/>
      <c r="B20" s="2"/>
      <c r="C20" s="2"/>
      <c r="D20" s="2"/>
      <c r="E20" s="2"/>
      <c r="F20" s="2"/>
    </row>
    <row r="21" spans="1:6" x14ac:dyDescent="0.55000000000000004">
      <c r="A21" s="2"/>
      <c r="B21" s="2"/>
      <c r="C21" s="2"/>
      <c r="D21" s="2"/>
      <c r="E21" s="2"/>
      <c r="F21" s="2"/>
    </row>
    <row r="22" spans="1:6" x14ac:dyDescent="0.55000000000000004">
      <c r="A22" s="2"/>
      <c r="B22" s="2"/>
      <c r="C22" s="2"/>
      <c r="D22" s="2"/>
      <c r="E22" s="2"/>
      <c r="F22" s="2"/>
    </row>
    <row r="23" spans="1:6" x14ac:dyDescent="0.55000000000000004">
      <c r="A23" s="2"/>
      <c r="B23" s="2"/>
      <c r="C23" s="2"/>
      <c r="D23" s="2"/>
      <c r="E23" s="2"/>
      <c r="F23" s="2"/>
    </row>
    <row r="24" spans="1:6" x14ac:dyDescent="0.55000000000000004">
      <c r="A24" s="2"/>
      <c r="B24" s="2"/>
      <c r="C24" s="2"/>
      <c r="D24" s="2"/>
      <c r="E24" s="2"/>
      <c r="F24" s="2"/>
    </row>
    <row r="25" spans="1:6" x14ac:dyDescent="0.55000000000000004">
      <c r="A25" s="2"/>
      <c r="B25" s="2"/>
      <c r="C25" s="2"/>
      <c r="D25" s="2"/>
      <c r="E25" s="2"/>
      <c r="F25" s="2"/>
    </row>
    <row r="26" spans="1:6" x14ac:dyDescent="0.55000000000000004">
      <c r="A26" s="2"/>
      <c r="B26" s="2"/>
      <c r="C26" s="2"/>
      <c r="D26" s="2"/>
      <c r="E26" s="2"/>
      <c r="F26" s="2"/>
    </row>
    <row r="27" spans="1:6" x14ac:dyDescent="0.55000000000000004">
      <c r="A27" s="2"/>
      <c r="B27" s="2"/>
      <c r="C27" s="2"/>
      <c r="D27" s="2"/>
      <c r="E27" s="2"/>
      <c r="F27" s="2"/>
    </row>
    <row r="28" spans="1:6" x14ac:dyDescent="0.55000000000000004">
      <c r="A28" s="2"/>
      <c r="B28" s="2"/>
      <c r="C28" s="2"/>
      <c r="D28" s="2"/>
      <c r="E28" s="2"/>
      <c r="F28" s="2"/>
    </row>
    <row r="29" spans="1:6" x14ac:dyDescent="0.55000000000000004">
      <c r="A29" s="2"/>
      <c r="B29" s="2"/>
      <c r="C29" s="2"/>
      <c r="D29" s="2"/>
      <c r="E29" s="2"/>
      <c r="F29" s="2"/>
    </row>
    <row r="30" spans="1:6" x14ac:dyDescent="0.55000000000000004">
      <c r="A30" s="2"/>
      <c r="B30" s="2"/>
      <c r="C30" s="2"/>
      <c r="D30" s="2"/>
      <c r="E30" s="2"/>
      <c r="F30" s="2"/>
    </row>
    <row r="31" spans="1:6" x14ac:dyDescent="0.55000000000000004">
      <c r="A31" s="2"/>
      <c r="B31" s="2"/>
      <c r="C31" s="2"/>
      <c r="D31" s="2"/>
      <c r="E31" s="2"/>
      <c r="F31" s="2"/>
    </row>
    <row r="32" spans="1:6" x14ac:dyDescent="0.55000000000000004">
      <c r="A32" s="5" t="s">
        <v>79</v>
      </c>
      <c r="B32" s="2"/>
      <c r="C32" s="2"/>
      <c r="D32" s="2"/>
      <c r="E32" s="2"/>
      <c r="F32" s="2"/>
    </row>
    <row r="33" spans="1:6" x14ac:dyDescent="0.55000000000000004">
      <c r="A33" s="5" t="s">
        <v>80</v>
      </c>
      <c r="B33" s="5" t="s">
        <v>81</v>
      </c>
      <c r="C33" s="5" t="s">
        <v>82</v>
      </c>
      <c r="D33" s="5" t="s">
        <v>5</v>
      </c>
      <c r="E33" s="2"/>
      <c r="F33" s="2"/>
    </row>
    <row r="34" spans="1:6" x14ac:dyDescent="0.55000000000000004">
      <c r="A34" s="2" t="s">
        <v>83</v>
      </c>
      <c r="B34" s="2"/>
      <c r="C34" s="2"/>
      <c r="D34" s="2"/>
      <c r="E34" s="2"/>
      <c r="F34" s="2"/>
    </row>
    <row r="35" spans="1:6" x14ac:dyDescent="0.55000000000000004">
      <c r="A35" s="2" t="s">
        <v>84</v>
      </c>
      <c r="B35" s="2"/>
      <c r="C35" s="2"/>
      <c r="D35" s="2"/>
      <c r="E35" s="2"/>
      <c r="F35" s="2"/>
    </row>
  </sheetData>
  <mergeCells count="2">
    <mergeCell ref="A2:F2"/>
    <mergeCell ref="A1:F1"/>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72C4"/>
  </sheetPr>
  <dimension ref="A1:L1000"/>
  <sheetViews>
    <sheetView workbookViewId="0"/>
  </sheetViews>
  <sheetFormatPr defaultRowHeight="14.4" x14ac:dyDescent="0.55000000000000004"/>
  <cols>
    <col min="1" max="12" width="20" customWidth="1"/>
  </cols>
  <sheetData>
    <row r="1" spans="1:12" x14ac:dyDescent="0.55000000000000004">
      <c r="A1" s="1" t="s">
        <v>85</v>
      </c>
      <c r="B1" s="1" t="s">
        <v>86</v>
      </c>
      <c r="C1" s="1" t="s">
        <v>87</v>
      </c>
      <c r="D1" s="1" t="s">
        <v>88</v>
      </c>
      <c r="E1" s="1" t="s">
        <v>89</v>
      </c>
      <c r="F1" s="1" t="s">
        <v>90</v>
      </c>
      <c r="G1" s="1" t="s">
        <v>91</v>
      </c>
      <c r="H1" s="1" t="s">
        <v>92</v>
      </c>
      <c r="I1" s="1" t="s">
        <v>93</v>
      </c>
      <c r="J1" s="17" t="s">
        <v>94</v>
      </c>
      <c r="K1" s="18">
        <f>Registration!B13</f>
        <v>0</v>
      </c>
      <c r="L1" s="1" t="s">
        <v>95</v>
      </c>
    </row>
    <row r="2" spans="1:12" x14ac:dyDescent="0.55000000000000004">
      <c r="A2" s="6" t="str">
        <f t="shared" ref="A2:A11" si="0">IF(B2&lt;&gt;"","AS"&amp;TEXT(ROW()-1,"000"),"")</f>
        <v/>
      </c>
      <c r="B2" s="2"/>
      <c r="C2" s="2"/>
      <c r="D2" s="2"/>
      <c r="E2" s="2"/>
      <c r="F2" s="2"/>
      <c r="G2" s="2"/>
      <c r="H2" s="2"/>
      <c r="I2" s="2"/>
      <c r="J2" s="2"/>
      <c r="K2" s="2"/>
      <c r="L2" s="6" t="str">
        <f t="shared" ref="L2:L11" si="1">IF(AND(I2&lt;&gt;"",K2&lt;&gt;""),AVERAGE(I2,K2)*IF(G2="None",0.5,1),"")</f>
        <v/>
      </c>
    </row>
    <row r="3" spans="1:12" x14ac:dyDescent="0.55000000000000004">
      <c r="A3" s="6" t="str">
        <f t="shared" si="0"/>
        <v/>
      </c>
      <c r="B3" s="2"/>
      <c r="C3" s="2"/>
      <c r="D3" s="2"/>
      <c r="E3" s="2"/>
      <c r="F3" s="2"/>
      <c r="G3" s="2"/>
      <c r="H3" s="2"/>
      <c r="I3" s="2"/>
      <c r="J3" s="2"/>
      <c r="K3" s="2"/>
      <c r="L3" s="6" t="str">
        <f t="shared" si="1"/>
        <v/>
      </c>
    </row>
    <row r="4" spans="1:12" x14ac:dyDescent="0.55000000000000004">
      <c r="A4" s="6" t="str">
        <f t="shared" si="0"/>
        <v/>
      </c>
      <c r="B4" s="2"/>
      <c r="C4" s="2"/>
      <c r="D4" s="2"/>
      <c r="E4" s="2"/>
      <c r="F4" s="2"/>
      <c r="G4" s="2"/>
      <c r="H4" s="2"/>
      <c r="I4" s="2"/>
      <c r="J4" s="2"/>
      <c r="K4" s="2"/>
      <c r="L4" s="6" t="str">
        <f t="shared" si="1"/>
        <v/>
      </c>
    </row>
    <row r="5" spans="1:12" x14ac:dyDescent="0.55000000000000004">
      <c r="A5" s="6" t="str">
        <f t="shared" si="0"/>
        <v/>
      </c>
      <c r="B5" s="2"/>
      <c r="C5" s="2"/>
      <c r="D5" s="2"/>
      <c r="E5" s="2"/>
      <c r="F5" s="2"/>
      <c r="G5" s="2"/>
      <c r="H5" s="2"/>
      <c r="I5" s="2"/>
      <c r="J5" s="2"/>
      <c r="K5" s="2"/>
      <c r="L5" s="6" t="str">
        <f t="shared" si="1"/>
        <v/>
      </c>
    </row>
    <row r="6" spans="1:12" x14ac:dyDescent="0.55000000000000004">
      <c r="A6" s="6" t="str">
        <f t="shared" si="0"/>
        <v/>
      </c>
      <c r="B6" s="2"/>
      <c r="C6" s="2"/>
      <c r="D6" s="2"/>
      <c r="E6" s="2"/>
      <c r="F6" s="2"/>
      <c r="G6" s="2"/>
      <c r="H6" s="2"/>
      <c r="I6" s="2"/>
      <c r="J6" s="2"/>
      <c r="K6" s="2"/>
      <c r="L6" s="6" t="str">
        <f t="shared" si="1"/>
        <v/>
      </c>
    </row>
    <row r="7" spans="1:12" x14ac:dyDescent="0.55000000000000004">
      <c r="A7" s="6" t="str">
        <f t="shared" si="0"/>
        <v/>
      </c>
      <c r="B7" s="2"/>
      <c r="C7" s="2"/>
      <c r="D7" s="2"/>
      <c r="E7" s="2"/>
      <c r="F7" s="2"/>
      <c r="G7" s="2"/>
      <c r="H7" s="2"/>
      <c r="I7" s="2"/>
      <c r="J7" s="2"/>
      <c r="K7" s="2"/>
      <c r="L7" s="6" t="str">
        <f t="shared" si="1"/>
        <v/>
      </c>
    </row>
    <row r="8" spans="1:12" x14ac:dyDescent="0.55000000000000004">
      <c r="A8" s="6" t="str">
        <f t="shared" si="0"/>
        <v/>
      </c>
      <c r="B8" s="2"/>
      <c r="C8" s="2"/>
      <c r="D8" s="2"/>
      <c r="E8" s="2"/>
      <c r="F8" s="2"/>
      <c r="G8" s="2"/>
      <c r="H8" s="2"/>
      <c r="I8" s="2"/>
      <c r="J8" s="2"/>
      <c r="K8" s="2"/>
      <c r="L8" s="6" t="str">
        <f t="shared" si="1"/>
        <v/>
      </c>
    </row>
    <row r="9" spans="1:12" x14ac:dyDescent="0.55000000000000004">
      <c r="A9" s="6" t="str">
        <f t="shared" si="0"/>
        <v/>
      </c>
      <c r="B9" s="2"/>
      <c r="C9" s="2"/>
      <c r="D9" s="2"/>
      <c r="E9" s="2"/>
      <c r="F9" s="2"/>
      <c r="G9" s="2"/>
      <c r="H9" s="2"/>
      <c r="I9" s="2"/>
      <c r="J9" s="2"/>
      <c r="K9" s="2"/>
      <c r="L9" s="6" t="str">
        <f t="shared" si="1"/>
        <v/>
      </c>
    </row>
    <row r="10" spans="1:12" x14ac:dyDescent="0.55000000000000004">
      <c r="A10" s="6" t="str">
        <f t="shared" si="0"/>
        <v/>
      </c>
      <c r="B10" s="2"/>
      <c r="C10" s="2"/>
      <c r="D10" s="2"/>
      <c r="E10" s="2"/>
      <c r="F10" s="2"/>
      <c r="G10" s="2"/>
      <c r="H10" s="2"/>
      <c r="I10" s="2"/>
      <c r="J10" s="2"/>
      <c r="K10" s="2"/>
      <c r="L10" s="6" t="str">
        <f t="shared" si="1"/>
        <v/>
      </c>
    </row>
    <row r="11" spans="1:12" x14ac:dyDescent="0.55000000000000004">
      <c r="A11" s="6" t="str">
        <f t="shared" si="0"/>
        <v/>
      </c>
      <c r="B11" s="2"/>
      <c r="C11" s="2"/>
      <c r="D11" s="2"/>
      <c r="E11" s="2"/>
      <c r="F11" s="2"/>
      <c r="G11" s="2"/>
      <c r="H11" s="2"/>
      <c r="I11" s="2"/>
      <c r="J11" s="2"/>
      <c r="K11" s="2"/>
      <c r="L11" s="6" t="str">
        <f t="shared" si="1"/>
        <v/>
      </c>
    </row>
    <row r="12" spans="1:12" ht="15.6" customHeight="1" x14ac:dyDescent="0.6">
      <c r="A12" s="43" t="s">
        <v>96</v>
      </c>
      <c r="B12" s="39"/>
      <c r="C12" s="39"/>
      <c r="D12" s="39"/>
      <c r="E12" s="39"/>
      <c r="F12" s="39"/>
      <c r="G12" s="39"/>
      <c r="H12" s="39"/>
      <c r="I12" s="39"/>
      <c r="J12" s="39"/>
      <c r="K12" s="39"/>
      <c r="L12" s="39"/>
    </row>
    <row r="13" spans="1:12" hidden="1" x14ac:dyDescent="0.55000000000000004">
      <c r="A13" s="6" t="str">
        <f t="shared" ref="A13:A26" si="2">IF(B13&lt;&gt;"","AS"&amp;TEXT(ROW()-1,"000"),"")</f>
        <v/>
      </c>
      <c r="B13" s="2"/>
      <c r="C13" s="2"/>
      <c r="D13" s="2"/>
      <c r="E13" s="2"/>
      <c r="F13" s="2"/>
      <c r="G13" s="2"/>
      <c r="H13" s="2"/>
      <c r="I13" s="2"/>
      <c r="J13" s="2"/>
      <c r="K13" s="2"/>
      <c r="L13" s="6" t="str">
        <f t="shared" ref="L13:L26" si="3">IF(AND(I13&lt;&gt;"",K13&lt;&gt;""),AVERAGE(I13,K13)*IF(G13="None",0.5,1),"")</f>
        <v/>
      </c>
    </row>
    <row r="14" spans="1:12" hidden="1" x14ac:dyDescent="0.55000000000000004">
      <c r="A14" s="6" t="str">
        <f t="shared" si="2"/>
        <v/>
      </c>
      <c r="B14" s="2"/>
      <c r="C14" s="2"/>
      <c r="D14" s="2"/>
      <c r="E14" s="2"/>
      <c r="F14" s="2"/>
      <c r="G14" s="2"/>
      <c r="H14" s="2"/>
      <c r="I14" s="2"/>
      <c r="J14" s="2"/>
      <c r="K14" s="2"/>
      <c r="L14" s="6" t="str">
        <f t="shared" si="3"/>
        <v/>
      </c>
    </row>
    <row r="15" spans="1:12" hidden="1" x14ac:dyDescent="0.55000000000000004">
      <c r="A15" s="6" t="str">
        <f t="shared" si="2"/>
        <v/>
      </c>
      <c r="B15" s="2"/>
      <c r="C15" s="2"/>
      <c r="D15" s="2"/>
      <c r="E15" s="2"/>
      <c r="F15" s="2"/>
      <c r="G15" s="2"/>
      <c r="H15" s="2"/>
      <c r="I15" s="2"/>
      <c r="J15" s="2"/>
      <c r="K15" s="2"/>
      <c r="L15" s="6" t="str">
        <f t="shared" si="3"/>
        <v/>
      </c>
    </row>
    <row r="16" spans="1:12" hidden="1" x14ac:dyDescent="0.55000000000000004">
      <c r="A16" s="6" t="str">
        <f t="shared" si="2"/>
        <v/>
      </c>
      <c r="B16" s="2"/>
      <c r="C16" s="2"/>
      <c r="D16" s="2"/>
      <c r="E16" s="2"/>
      <c r="F16" s="2"/>
      <c r="G16" s="2"/>
      <c r="H16" s="2"/>
      <c r="I16" s="2"/>
      <c r="J16" s="2"/>
      <c r="K16" s="2"/>
      <c r="L16" s="6" t="str">
        <f t="shared" si="3"/>
        <v/>
      </c>
    </row>
    <row r="17" spans="1:12" hidden="1" x14ac:dyDescent="0.55000000000000004">
      <c r="A17" s="6" t="str">
        <f t="shared" si="2"/>
        <v/>
      </c>
      <c r="B17" s="2"/>
      <c r="C17" s="2"/>
      <c r="D17" s="2"/>
      <c r="E17" s="2"/>
      <c r="F17" s="2"/>
      <c r="G17" s="2"/>
      <c r="H17" s="2"/>
      <c r="I17" s="2"/>
      <c r="J17" s="2"/>
      <c r="K17" s="2"/>
      <c r="L17" s="6" t="str">
        <f t="shared" si="3"/>
        <v/>
      </c>
    </row>
    <row r="18" spans="1:12" hidden="1" x14ac:dyDescent="0.55000000000000004">
      <c r="A18" s="6" t="str">
        <f t="shared" si="2"/>
        <v/>
      </c>
      <c r="B18" s="2"/>
      <c r="C18" s="2"/>
      <c r="D18" s="2"/>
      <c r="E18" s="2"/>
      <c r="F18" s="2"/>
      <c r="G18" s="2"/>
      <c r="H18" s="2"/>
      <c r="I18" s="2"/>
      <c r="J18" s="2"/>
      <c r="K18" s="2"/>
      <c r="L18" s="6" t="str">
        <f t="shared" si="3"/>
        <v/>
      </c>
    </row>
    <row r="19" spans="1:12" hidden="1" x14ac:dyDescent="0.55000000000000004">
      <c r="A19" s="6" t="str">
        <f t="shared" si="2"/>
        <v/>
      </c>
      <c r="B19" s="2"/>
      <c r="C19" s="2"/>
      <c r="D19" s="2"/>
      <c r="E19" s="2"/>
      <c r="F19" s="2"/>
      <c r="G19" s="2"/>
      <c r="H19" s="2"/>
      <c r="I19" s="2"/>
      <c r="J19" s="2"/>
      <c r="K19" s="2"/>
      <c r="L19" s="6" t="str">
        <f t="shared" si="3"/>
        <v/>
      </c>
    </row>
    <row r="20" spans="1:12" hidden="1" x14ac:dyDescent="0.55000000000000004">
      <c r="A20" s="6" t="str">
        <f t="shared" si="2"/>
        <v/>
      </c>
      <c r="B20" s="2"/>
      <c r="C20" s="2"/>
      <c r="D20" s="2"/>
      <c r="E20" s="2"/>
      <c r="F20" s="2"/>
      <c r="G20" s="2"/>
      <c r="H20" s="2"/>
      <c r="I20" s="2"/>
      <c r="J20" s="2"/>
      <c r="K20" s="2"/>
      <c r="L20" s="6" t="str">
        <f t="shared" si="3"/>
        <v/>
      </c>
    </row>
    <row r="21" spans="1:12" hidden="1" x14ac:dyDescent="0.55000000000000004">
      <c r="A21" s="6" t="str">
        <f t="shared" si="2"/>
        <v/>
      </c>
      <c r="B21" s="2"/>
      <c r="C21" s="2"/>
      <c r="D21" s="2"/>
      <c r="E21" s="2"/>
      <c r="F21" s="2"/>
      <c r="G21" s="2"/>
      <c r="H21" s="2"/>
      <c r="I21" s="2"/>
      <c r="J21" s="2"/>
      <c r="K21" s="2"/>
      <c r="L21" s="6" t="str">
        <f t="shared" si="3"/>
        <v/>
      </c>
    </row>
    <row r="22" spans="1:12" hidden="1" x14ac:dyDescent="0.55000000000000004">
      <c r="A22" s="6" t="str">
        <f t="shared" si="2"/>
        <v/>
      </c>
      <c r="B22" s="2"/>
      <c r="C22" s="2"/>
      <c r="D22" s="2"/>
      <c r="E22" s="2"/>
      <c r="F22" s="2"/>
      <c r="G22" s="2"/>
      <c r="H22" s="2"/>
      <c r="I22" s="2"/>
      <c r="J22" s="2"/>
      <c r="K22" s="2"/>
      <c r="L22" s="6" t="str">
        <f t="shared" si="3"/>
        <v/>
      </c>
    </row>
    <row r="23" spans="1:12" hidden="1" x14ac:dyDescent="0.55000000000000004">
      <c r="A23" s="6" t="str">
        <f t="shared" si="2"/>
        <v/>
      </c>
      <c r="B23" s="2"/>
      <c r="C23" s="2"/>
      <c r="D23" s="2"/>
      <c r="E23" s="2"/>
      <c r="F23" s="2"/>
      <c r="G23" s="2"/>
      <c r="H23" s="2"/>
      <c r="I23" s="2"/>
      <c r="J23" s="2"/>
      <c r="K23" s="2"/>
      <c r="L23" s="6" t="str">
        <f t="shared" si="3"/>
        <v/>
      </c>
    </row>
    <row r="24" spans="1:12" hidden="1" x14ac:dyDescent="0.55000000000000004">
      <c r="A24" s="6" t="str">
        <f t="shared" si="2"/>
        <v/>
      </c>
      <c r="B24" s="2"/>
      <c r="C24" s="2"/>
      <c r="D24" s="2"/>
      <c r="E24" s="2"/>
      <c r="F24" s="2"/>
      <c r="G24" s="2"/>
      <c r="H24" s="2"/>
      <c r="I24" s="2"/>
      <c r="J24" s="2"/>
      <c r="K24" s="2"/>
      <c r="L24" s="6" t="str">
        <f t="shared" si="3"/>
        <v/>
      </c>
    </row>
    <row r="25" spans="1:12" hidden="1" x14ac:dyDescent="0.55000000000000004">
      <c r="A25" s="6" t="str">
        <f t="shared" si="2"/>
        <v/>
      </c>
      <c r="B25" s="2"/>
      <c r="C25" s="2"/>
      <c r="D25" s="2"/>
      <c r="E25" s="2"/>
      <c r="F25" s="2"/>
      <c r="G25" s="2"/>
      <c r="H25" s="2"/>
      <c r="I25" s="2"/>
      <c r="J25" s="2"/>
      <c r="K25" s="2"/>
      <c r="L25" s="6" t="str">
        <f t="shared" si="3"/>
        <v/>
      </c>
    </row>
    <row r="26" spans="1:12" hidden="1" x14ac:dyDescent="0.55000000000000004">
      <c r="A26" s="6" t="str">
        <f t="shared" si="2"/>
        <v/>
      </c>
      <c r="B26" s="2"/>
      <c r="C26" s="2"/>
      <c r="D26" s="2"/>
      <c r="E26" s="2"/>
      <c r="F26" s="2"/>
      <c r="G26" s="2"/>
      <c r="H26" s="2"/>
      <c r="I26" s="2"/>
      <c r="J26" s="2"/>
      <c r="K26" s="2"/>
      <c r="L26" s="6" t="str">
        <f t="shared" si="3"/>
        <v/>
      </c>
    </row>
    <row r="27" spans="1:12" hidden="1" x14ac:dyDescent="0.55000000000000004"/>
    <row r="28" spans="1:12" hidden="1" x14ac:dyDescent="0.55000000000000004"/>
    <row r="29" spans="1:12" hidden="1" x14ac:dyDescent="0.55000000000000004"/>
    <row r="30" spans="1:12" hidden="1" x14ac:dyDescent="0.55000000000000004"/>
    <row r="31" spans="1:12" hidden="1" x14ac:dyDescent="0.55000000000000004"/>
    <row r="32" spans="1:12" hidden="1" x14ac:dyDescent="0.55000000000000004"/>
    <row r="33" hidden="1" x14ac:dyDescent="0.55000000000000004"/>
    <row r="34" hidden="1" x14ac:dyDescent="0.55000000000000004"/>
    <row r="35" hidden="1" x14ac:dyDescent="0.55000000000000004"/>
    <row r="36" hidden="1" x14ac:dyDescent="0.55000000000000004"/>
    <row r="37" hidden="1" x14ac:dyDescent="0.55000000000000004"/>
    <row r="38" hidden="1" x14ac:dyDescent="0.55000000000000004"/>
    <row r="39" hidden="1" x14ac:dyDescent="0.55000000000000004"/>
    <row r="40" hidden="1" x14ac:dyDescent="0.55000000000000004"/>
    <row r="41" hidden="1" x14ac:dyDescent="0.55000000000000004"/>
    <row r="42" hidden="1" x14ac:dyDescent="0.55000000000000004"/>
    <row r="43" hidden="1" x14ac:dyDescent="0.55000000000000004"/>
    <row r="44" hidden="1" x14ac:dyDescent="0.55000000000000004"/>
    <row r="45" hidden="1" x14ac:dyDescent="0.55000000000000004"/>
    <row r="46" hidden="1" x14ac:dyDescent="0.55000000000000004"/>
    <row r="47" hidden="1" x14ac:dyDescent="0.55000000000000004"/>
    <row r="48" hidden="1" x14ac:dyDescent="0.55000000000000004"/>
    <row r="49" hidden="1" x14ac:dyDescent="0.55000000000000004"/>
    <row r="50" hidden="1" x14ac:dyDescent="0.55000000000000004"/>
    <row r="51" hidden="1" x14ac:dyDescent="0.55000000000000004"/>
    <row r="52" hidden="1" x14ac:dyDescent="0.55000000000000004"/>
    <row r="53" hidden="1" x14ac:dyDescent="0.55000000000000004"/>
    <row r="54" hidden="1" x14ac:dyDescent="0.55000000000000004"/>
    <row r="55" hidden="1" x14ac:dyDescent="0.55000000000000004"/>
    <row r="56" hidden="1" x14ac:dyDescent="0.55000000000000004"/>
    <row r="57" hidden="1" x14ac:dyDescent="0.55000000000000004"/>
    <row r="58" hidden="1" x14ac:dyDescent="0.55000000000000004"/>
    <row r="59" hidden="1" x14ac:dyDescent="0.55000000000000004"/>
    <row r="60" hidden="1" x14ac:dyDescent="0.55000000000000004"/>
    <row r="61" hidden="1" x14ac:dyDescent="0.55000000000000004"/>
    <row r="62" hidden="1" x14ac:dyDescent="0.55000000000000004"/>
    <row r="63" hidden="1" x14ac:dyDescent="0.55000000000000004"/>
    <row r="6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idden="1" x14ac:dyDescent="0.55000000000000004"/>
    <row r="74" hidden="1" x14ac:dyDescent="0.55000000000000004"/>
    <row r="75" hidden="1" x14ac:dyDescent="0.55000000000000004"/>
    <row r="76" hidden="1" x14ac:dyDescent="0.55000000000000004"/>
    <row r="77" hidden="1" x14ac:dyDescent="0.55000000000000004"/>
    <row r="78" hidden="1" x14ac:dyDescent="0.55000000000000004"/>
    <row r="79" hidden="1" x14ac:dyDescent="0.55000000000000004"/>
    <row r="80" hidden="1" x14ac:dyDescent="0.55000000000000004"/>
    <row r="81" hidden="1" x14ac:dyDescent="0.55000000000000004"/>
    <row r="82" hidden="1" x14ac:dyDescent="0.55000000000000004"/>
    <row r="83" hidden="1" x14ac:dyDescent="0.55000000000000004"/>
    <row r="84" hidden="1" x14ac:dyDescent="0.55000000000000004"/>
    <row r="85" hidden="1" x14ac:dyDescent="0.55000000000000004"/>
    <row r="86" hidden="1" x14ac:dyDescent="0.55000000000000004"/>
    <row r="87" hidden="1" x14ac:dyDescent="0.55000000000000004"/>
    <row r="88" hidden="1" x14ac:dyDescent="0.55000000000000004"/>
    <row r="89" hidden="1" x14ac:dyDescent="0.55000000000000004"/>
    <row r="90" hidden="1" x14ac:dyDescent="0.55000000000000004"/>
    <row r="91" hidden="1" x14ac:dyDescent="0.55000000000000004"/>
    <row r="92" hidden="1" x14ac:dyDescent="0.55000000000000004"/>
    <row r="93" hidden="1" x14ac:dyDescent="0.55000000000000004"/>
    <row r="94" hidden="1" x14ac:dyDescent="0.55000000000000004"/>
    <row r="95" hidden="1" x14ac:dyDescent="0.55000000000000004"/>
    <row r="96" hidden="1" x14ac:dyDescent="0.55000000000000004"/>
    <row r="97" hidden="1" x14ac:dyDescent="0.55000000000000004"/>
    <row r="98" hidden="1" x14ac:dyDescent="0.55000000000000004"/>
    <row r="99" hidden="1" x14ac:dyDescent="0.55000000000000004"/>
    <row r="100" hidden="1" x14ac:dyDescent="0.55000000000000004"/>
    <row r="101" hidden="1" x14ac:dyDescent="0.55000000000000004"/>
    <row r="102" hidden="1" x14ac:dyDescent="0.55000000000000004"/>
    <row r="103" hidden="1" x14ac:dyDescent="0.55000000000000004"/>
    <row r="104" hidden="1" x14ac:dyDescent="0.55000000000000004"/>
    <row r="105" hidden="1" x14ac:dyDescent="0.55000000000000004"/>
    <row r="106" hidden="1" x14ac:dyDescent="0.55000000000000004"/>
    <row r="107" hidden="1" x14ac:dyDescent="0.55000000000000004"/>
    <row r="108" hidden="1" x14ac:dyDescent="0.55000000000000004"/>
    <row r="109" hidden="1" x14ac:dyDescent="0.55000000000000004"/>
    <row r="110" hidden="1" x14ac:dyDescent="0.55000000000000004"/>
    <row r="111" hidden="1" x14ac:dyDescent="0.55000000000000004"/>
    <row r="112" hidden="1" x14ac:dyDescent="0.55000000000000004"/>
    <row r="113" hidden="1" x14ac:dyDescent="0.55000000000000004"/>
    <row r="114" hidden="1" x14ac:dyDescent="0.55000000000000004"/>
    <row r="115" hidden="1" x14ac:dyDescent="0.55000000000000004"/>
    <row r="116" hidden="1" x14ac:dyDescent="0.55000000000000004"/>
    <row r="117" hidden="1" x14ac:dyDescent="0.55000000000000004"/>
    <row r="118" hidden="1" x14ac:dyDescent="0.55000000000000004"/>
    <row r="119" hidden="1" x14ac:dyDescent="0.55000000000000004"/>
    <row r="120" hidden="1" x14ac:dyDescent="0.55000000000000004"/>
    <row r="121" hidden="1" x14ac:dyDescent="0.55000000000000004"/>
    <row r="122" hidden="1" x14ac:dyDescent="0.55000000000000004"/>
    <row r="123" hidden="1" x14ac:dyDescent="0.55000000000000004"/>
    <row r="124" hidden="1" x14ac:dyDescent="0.55000000000000004"/>
    <row r="125" hidden="1" x14ac:dyDescent="0.55000000000000004"/>
    <row r="126" hidden="1" x14ac:dyDescent="0.55000000000000004"/>
    <row r="127" hidden="1" x14ac:dyDescent="0.55000000000000004"/>
    <row r="128" hidden="1" x14ac:dyDescent="0.55000000000000004"/>
    <row r="129" hidden="1" x14ac:dyDescent="0.55000000000000004"/>
    <row r="130" hidden="1" x14ac:dyDescent="0.55000000000000004"/>
    <row r="131" hidden="1" x14ac:dyDescent="0.55000000000000004"/>
    <row r="132" hidden="1" x14ac:dyDescent="0.55000000000000004"/>
    <row r="133" hidden="1" x14ac:dyDescent="0.55000000000000004"/>
    <row r="134" hidden="1" x14ac:dyDescent="0.55000000000000004"/>
    <row r="135" hidden="1" x14ac:dyDescent="0.55000000000000004"/>
    <row r="136" hidden="1" x14ac:dyDescent="0.55000000000000004"/>
    <row r="137" hidden="1" x14ac:dyDescent="0.55000000000000004"/>
    <row r="138" hidden="1" x14ac:dyDescent="0.55000000000000004"/>
    <row r="139" hidden="1" x14ac:dyDescent="0.55000000000000004"/>
    <row r="140" hidden="1" x14ac:dyDescent="0.55000000000000004"/>
    <row r="141" hidden="1" x14ac:dyDescent="0.55000000000000004"/>
    <row r="142" hidden="1" x14ac:dyDescent="0.55000000000000004"/>
    <row r="143" hidden="1" x14ac:dyDescent="0.55000000000000004"/>
    <row r="144" hidden="1" x14ac:dyDescent="0.55000000000000004"/>
    <row r="145" hidden="1" x14ac:dyDescent="0.55000000000000004"/>
    <row r="146" hidden="1" x14ac:dyDescent="0.55000000000000004"/>
    <row r="147" hidden="1" x14ac:dyDescent="0.55000000000000004"/>
    <row r="148" hidden="1" x14ac:dyDescent="0.55000000000000004"/>
    <row r="149" hidden="1" x14ac:dyDescent="0.55000000000000004"/>
    <row r="150" hidden="1" x14ac:dyDescent="0.55000000000000004"/>
    <row r="151" hidden="1" x14ac:dyDescent="0.55000000000000004"/>
    <row r="152" hidden="1" x14ac:dyDescent="0.55000000000000004"/>
    <row r="153" hidden="1" x14ac:dyDescent="0.55000000000000004"/>
    <row r="154" hidden="1" x14ac:dyDescent="0.55000000000000004"/>
    <row r="155" hidden="1" x14ac:dyDescent="0.55000000000000004"/>
    <row r="156" hidden="1" x14ac:dyDescent="0.55000000000000004"/>
    <row r="157" hidden="1" x14ac:dyDescent="0.55000000000000004"/>
    <row r="158" hidden="1" x14ac:dyDescent="0.55000000000000004"/>
    <row r="159" hidden="1" x14ac:dyDescent="0.55000000000000004"/>
    <row r="160" hidden="1" x14ac:dyDescent="0.55000000000000004"/>
    <row r="161" hidden="1" x14ac:dyDescent="0.55000000000000004"/>
    <row r="162" hidden="1" x14ac:dyDescent="0.55000000000000004"/>
    <row r="163" hidden="1" x14ac:dyDescent="0.55000000000000004"/>
    <row r="164" hidden="1" x14ac:dyDescent="0.55000000000000004"/>
    <row r="165" hidden="1" x14ac:dyDescent="0.55000000000000004"/>
    <row r="166" hidden="1" x14ac:dyDescent="0.55000000000000004"/>
    <row r="167" hidden="1" x14ac:dyDescent="0.55000000000000004"/>
    <row r="168" hidden="1" x14ac:dyDescent="0.55000000000000004"/>
    <row r="169" hidden="1" x14ac:dyDescent="0.55000000000000004"/>
    <row r="170" hidden="1" x14ac:dyDescent="0.55000000000000004"/>
    <row r="171" hidden="1" x14ac:dyDescent="0.55000000000000004"/>
    <row r="172" hidden="1" x14ac:dyDescent="0.55000000000000004"/>
    <row r="173" hidden="1" x14ac:dyDescent="0.55000000000000004"/>
    <row r="174" hidden="1" x14ac:dyDescent="0.55000000000000004"/>
    <row r="175" hidden="1" x14ac:dyDescent="0.55000000000000004"/>
    <row r="176" hidden="1" x14ac:dyDescent="0.55000000000000004"/>
    <row r="177" hidden="1" x14ac:dyDescent="0.55000000000000004"/>
    <row r="178" hidden="1" x14ac:dyDescent="0.55000000000000004"/>
    <row r="179" hidden="1" x14ac:dyDescent="0.55000000000000004"/>
    <row r="180" hidden="1" x14ac:dyDescent="0.55000000000000004"/>
    <row r="181" hidden="1" x14ac:dyDescent="0.55000000000000004"/>
    <row r="182" hidden="1" x14ac:dyDescent="0.55000000000000004"/>
    <row r="183" hidden="1" x14ac:dyDescent="0.55000000000000004"/>
    <row r="184" hidden="1" x14ac:dyDescent="0.55000000000000004"/>
    <row r="185" hidden="1" x14ac:dyDescent="0.55000000000000004"/>
    <row r="186" hidden="1" x14ac:dyDescent="0.55000000000000004"/>
    <row r="187" hidden="1" x14ac:dyDescent="0.55000000000000004"/>
    <row r="188" hidden="1" x14ac:dyDescent="0.55000000000000004"/>
    <row r="189" hidden="1" x14ac:dyDescent="0.55000000000000004"/>
    <row r="190" hidden="1" x14ac:dyDescent="0.55000000000000004"/>
    <row r="191" hidden="1" x14ac:dyDescent="0.55000000000000004"/>
    <row r="192" hidden="1" x14ac:dyDescent="0.55000000000000004"/>
    <row r="193" hidden="1" x14ac:dyDescent="0.55000000000000004"/>
    <row r="194" hidden="1" x14ac:dyDescent="0.55000000000000004"/>
    <row r="195" hidden="1" x14ac:dyDescent="0.55000000000000004"/>
    <row r="196" hidden="1" x14ac:dyDescent="0.55000000000000004"/>
    <row r="197" hidden="1" x14ac:dyDescent="0.55000000000000004"/>
    <row r="198" hidden="1" x14ac:dyDescent="0.55000000000000004"/>
    <row r="199" hidden="1" x14ac:dyDescent="0.55000000000000004"/>
    <row r="200" hidden="1" x14ac:dyDescent="0.55000000000000004"/>
    <row r="201" hidden="1" x14ac:dyDescent="0.55000000000000004"/>
    <row r="202" hidden="1" x14ac:dyDescent="0.55000000000000004"/>
    <row r="203" hidden="1" x14ac:dyDescent="0.55000000000000004"/>
    <row r="204" hidden="1" x14ac:dyDescent="0.55000000000000004"/>
    <row r="205" hidden="1" x14ac:dyDescent="0.55000000000000004"/>
    <row r="206" hidden="1" x14ac:dyDescent="0.55000000000000004"/>
    <row r="207" hidden="1" x14ac:dyDescent="0.55000000000000004"/>
    <row r="208" hidden="1" x14ac:dyDescent="0.55000000000000004"/>
    <row r="209" hidden="1" x14ac:dyDescent="0.55000000000000004"/>
    <row r="210" hidden="1" x14ac:dyDescent="0.55000000000000004"/>
    <row r="211" hidden="1" x14ac:dyDescent="0.55000000000000004"/>
    <row r="212" hidden="1" x14ac:dyDescent="0.55000000000000004"/>
    <row r="213" hidden="1" x14ac:dyDescent="0.55000000000000004"/>
    <row r="214" hidden="1" x14ac:dyDescent="0.55000000000000004"/>
    <row r="215" hidden="1" x14ac:dyDescent="0.55000000000000004"/>
    <row r="216" hidden="1" x14ac:dyDescent="0.55000000000000004"/>
    <row r="217" hidden="1" x14ac:dyDescent="0.55000000000000004"/>
    <row r="218" hidden="1" x14ac:dyDescent="0.55000000000000004"/>
    <row r="219" hidden="1" x14ac:dyDescent="0.55000000000000004"/>
    <row r="220" hidden="1" x14ac:dyDescent="0.55000000000000004"/>
    <row r="221" hidden="1" x14ac:dyDescent="0.55000000000000004"/>
    <row r="222" hidden="1" x14ac:dyDescent="0.55000000000000004"/>
    <row r="223" hidden="1" x14ac:dyDescent="0.55000000000000004"/>
    <row r="224" hidden="1" x14ac:dyDescent="0.55000000000000004"/>
    <row r="225" hidden="1" x14ac:dyDescent="0.55000000000000004"/>
    <row r="226" hidden="1" x14ac:dyDescent="0.55000000000000004"/>
    <row r="227" hidden="1" x14ac:dyDescent="0.55000000000000004"/>
    <row r="228" hidden="1" x14ac:dyDescent="0.55000000000000004"/>
    <row r="229" hidden="1" x14ac:dyDescent="0.55000000000000004"/>
    <row r="230" hidden="1" x14ac:dyDescent="0.55000000000000004"/>
    <row r="231" hidden="1" x14ac:dyDescent="0.55000000000000004"/>
    <row r="232" hidden="1" x14ac:dyDescent="0.55000000000000004"/>
    <row r="233" hidden="1" x14ac:dyDescent="0.55000000000000004"/>
    <row r="234" hidden="1" x14ac:dyDescent="0.55000000000000004"/>
    <row r="235" hidden="1" x14ac:dyDescent="0.55000000000000004"/>
    <row r="236" hidden="1" x14ac:dyDescent="0.55000000000000004"/>
    <row r="237" hidden="1" x14ac:dyDescent="0.55000000000000004"/>
    <row r="238" hidden="1" x14ac:dyDescent="0.55000000000000004"/>
    <row r="239" hidden="1" x14ac:dyDescent="0.55000000000000004"/>
    <row r="240" hidden="1" x14ac:dyDescent="0.55000000000000004"/>
    <row r="241" hidden="1" x14ac:dyDescent="0.55000000000000004"/>
    <row r="242" hidden="1" x14ac:dyDescent="0.55000000000000004"/>
    <row r="243" hidden="1" x14ac:dyDescent="0.55000000000000004"/>
    <row r="244" hidden="1" x14ac:dyDescent="0.55000000000000004"/>
    <row r="245" hidden="1" x14ac:dyDescent="0.55000000000000004"/>
    <row r="246" hidden="1" x14ac:dyDescent="0.55000000000000004"/>
    <row r="247" hidden="1" x14ac:dyDescent="0.55000000000000004"/>
    <row r="248" hidden="1" x14ac:dyDescent="0.55000000000000004"/>
    <row r="249" hidden="1" x14ac:dyDescent="0.55000000000000004"/>
    <row r="250" hidden="1" x14ac:dyDescent="0.55000000000000004"/>
    <row r="251" hidden="1" x14ac:dyDescent="0.55000000000000004"/>
    <row r="252" hidden="1" x14ac:dyDescent="0.55000000000000004"/>
    <row r="253" hidden="1" x14ac:dyDescent="0.55000000000000004"/>
    <row r="254" hidden="1" x14ac:dyDescent="0.55000000000000004"/>
    <row r="255" hidden="1" x14ac:dyDescent="0.55000000000000004"/>
    <row r="256" hidden="1" x14ac:dyDescent="0.55000000000000004"/>
    <row r="257" hidden="1" x14ac:dyDescent="0.55000000000000004"/>
    <row r="258" hidden="1" x14ac:dyDescent="0.55000000000000004"/>
    <row r="259" hidden="1" x14ac:dyDescent="0.55000000000000004"/>
    <row r="260" hidden="1" x14ac:dyDescent="0.55000000000000004"/>
    <row r="261" hidden="1" x14ac:dyDescent="0.55000000000000004"/>
    <row r="262" hidden="1" x14ac:dyDescent="0.55000000000000004"/>
    <row r="263" hidden="1" x14ac:dyDescent="0.55000000000000004"/>
    <row r="264" hidden="1" x14ac:dyDescent="0.55000000000000004"/>
    <row r="265" hidden="1" x14ac:dyDescent="0.55000000000000004"/>
    <row r="266" hidden="1" x14ac:dyDescent="0.55000000000000004"/>
    <row r="267" hidden="1" x14ac:dyDescent="0.55000000000000004"/>
    <row r="268" hidden="1" x14ac:dyDescent="0.55000000000000004"/>
    <row r="269" hidden="1" x14ac:dyDescent="0.55000000000000004"/>
    <row r="270" hidden="1" x14ac:dyDescent="0.55000000000000004"/>
    <row r="271" hidden="1" x14ac:dyDescent="0.55000000000000004"/>
    <row r="272" hidden="1" x14ac:dyDescent="0.55000000000000004"/>
    <row r="273" hidden="1" x14ac:dyDescent="0.55000000000000004"/>
    <row r="274" hidden="1" x14ac:dyDescent="0.55000000000000004"/>
    <row r="275" hidden="1" x14ac:dyDescent="0.55000000000000004"/>
    <row r="276" hidden="1" x14ac:dyDescent="0.55000000000000004"/>
    <row r="277" hidden="1" x14ac:dyDescent="0.55000000000000004"/>
    <row r="278" hidden="1" x14ac:dyDescent="0.55000000000000004"/>
    <row r="279" hidden="1" x14ac:dyDescent="0.55000000000000004"/>
    <row r="280" hidden="1" x14ac:dyDescent="0.55000000000000004"/>
    <row r="281" hidden="1" x14ac:dyDescent="0.55000000000000004"/>
    <row r="282" hidden="1" x14ac:dyDescent="0.55000000000000004"/>
    <row r="283" hidden="1" x14ac:dyDescent="0.55000000000000004"/>
    <row r="284" hidden="1" x14ac:dyDescent="0.55000000000000004"/>
    <row r="285" hidden="1" x14ac:dyDescent="0.55000000000000004"/>
    <row r="286" hidden="1" x14ac:dyDescent="0.55000000000000004"/>
    <row r="287" hidden="1" x14ac:dyDescent="0.55000000000000004"/>
    <row r="288" hidden="1" x14ac:dyDescent="0.55000000000000004"/>
    <row r="289" hidden="1" x14ac:dyDescent="0.55000000000000004"/>
    <row r="290" hidden="1" x14ac:dyDescent="0.55000000000000004"/>
    <row r="291" hidden="1" x14ac:dyDescent="0.55000000000000004"/>
    <row r="292" hidden="1" x14ac:dyDescent="0.55000000000000004"/>
    <row r="293" hidden="1" x14ac:dyDescent="0.55000000000000004"/>
    <row r="294" hidden="1" x14ac:dyDescent="0.55000000000000004"/>
    <row r="295" hidden="1" x14ac:dyDescent="0.55000000000000004"/>
    <row r="296" hidden="1" x14ac:dyDescent="0.55000000000000004"/>
    <row r="297" hidden="1" x14ac:dyDescent="0.55000000000000004"/>
    <row r="298" hidden="1" x14ac:dyDescent="0.55000000000000004"/>
    <row r="299" hidden="1" x14ac:dyDescent="0.55000000000000004"/>
    <row r="300" hidden="1" x14ac:dyDescent="0.55000000000000004"/>
    <row r="301" hidden="1" x14ac:dyDescent="0.55000000000000004"/>
    <row r="302" hidden="1" x14ac:dyDescent="0.55000000000000004"/>
    <row r="303" hidden="1" x14ac:dyDescent="0.55000000000000004"/>
    <row r="304" hidden="1" x14ac:dyDescent="0.55000000000000004"/>
    <row r="305" hidden="1" x14ac:dyDescent="0.55000000000000004"/>
    <row r="306" hidden="1" x14ac:dyDescent="0.55000000000000004"/>
    <row r="307" hidden="1" x14ac:dyDescent="0.55000000000000004"/>
    <row r="308" hidden="1" x14ac:dyDescent="0.55000000000000004"/>
    <row r="309" hidden="1" x14ac:dyDescent="0.55000000000000004"/>
    <row r="310" hidden="1" x14ac:dyDescent="0.55000000000000004"/>
    <row r="311" hidden="1" x14ac:dyDescent="0.55000000000000004"/>
    <row r="312" hidden="1" x14ac:dyDescent="0.55000000000000004"/>
    <row r="313" hidden="1" x14ac:dyDescent="0.55000000000000004"/>
    <row r="314" hidden="1" x14ac:dyDescent="0.55000000000000004"/>
    <row r="315" hidden="1" x14ac:dyDescent="0.55000000000000004"/>
    <row r="316" hidden="1" x14ac:dyDescent="0.55000000000000004"/>
    <row r="317" hidden="1" x14ac:dyDescent="0.55000000000000004"/>
    <row r="318" hidden="1" x14ac:dyDescent="0.55000000000000004"/>
    <row r="319" hidden="1" x14ac:dyDescent="0.55000000000000004"/>
    <row r="320" hidden="1" x14ac:dyDescent="0.55000000000000004"/>
    <row r="321" hidden="1" x14ac:dyDescent="0.55000000000000004"/>
    <row r="322" hidden="1" x14ac:dyDescent="0.55000000000000004"/>
    <row r="323" hidden="1" x14ac:dyDescent="0.55000000000000004"/>
    <row r="324" hidden="1" x14ac:dyDescent="0.55000000000000004"/>
    <row r="325" hidden="1" x14ac:dyDescent="0.55000000000000004"/>
    <row r="326" hidden="1" x14ac:dyDescent="0.55000000000000004"/>
    <row r="327" hidden="1" x14ac:dyDescent="0.55000000000000004"/>
    <row r="328" hidden="1" x14ac:dyDescent="0.55000000000000004"/>
    <row r="329" hidden="1" x14ac:dyDescent="0.55000000000000004"/>
    <row r="330" hidden="1" x14ac:dyDescent="0.55000000000000004"/>
    <row r="331" hidden="1" x14ac:dyDescent="0.55000000000000004"/>
    <row r="332" hidden="1" x14ac:dyDescent="0.55000000000000004"/>
    <row r="333" hidden="1" x14ac:dyDescent="0.55000000000000004"/>
    <row r="334" hidden="1" x14ac:dyDescent="0.55000000000000004"/>
    <row r="335" hidden="1" x14ac:dyDescent="0.55000000000000004"/>
    <row r="336" hidden="1" x14ac:dyDescent="0.55000000000000004"/>
    <row r="337" hidden="1" x14ac:dyDescent="0.55000000000000004"/>
    <row r="338" hidden="1" x14ac:dyDescent="0.55000000000000004"/>
    <row r="339" hidden="1" x14ac:dyDescent="0.55000000000000004"/>
    <row r="340" hidden="1" x14ac:dyDescent="0.55000000000000004"/>
    <row r="341" hidden="1" x14ac:dyDescent="0.55000000000000004"/>
    <row r="342" hidden="1" x14ac:dyDescent="0.55000000000000004"/>
    <row r="343" hidden="1" x14ac:dyDescent="0.55000000000000004"/>
    <row r="344" hidden="1" x14ac:dyDescent="0.55000000000000004"/>
    <row r="345" hidden="1" x14ac:dyDescent="0.55000000000000004"/>
    <row r="346" hidden="1" x14ac:dyDescent="0.55000000000000004"/>
    <row r="347" hidden="1" x14ac:dyDescent="0.55000000000000004"/>
    <row r="348" hidden="1" x14ac:dyDescent="0.55000000000000004"/>
    <row r="349" hidden="1" x14ac:dyDescent="0.55000000000000004"/>
    <row r="350" hidden="1" x14ac:dyDescent="0.55000000000000004"/>
    <row r="351" hidden="1" x14ac:dyDescent="0.55000000000000004"/>
    <row r="352" hidden="1" x14ac:dyDescent="0.55000000000000004"/>
    <row r="353" hidden="1" x14ac:dyDescent="0.55000000000000004"/>
    <row r="354" hidden="1" x14ac:dyDescent="0.55000000000000004"/>
    <row r="355" hidden="1" x14ac:dyDescent="0.55000000000000004"/>
    <row r="356" hidden="1" x14ac:dyDescent="0.55000000000000004"/>
    <row r="357" hidden="1" x14ac:dyDescent="0.55000000000000004"/>
    <row r="358" hidden="1" x14ac:dyDescent="0.55000000000000004"/>
    <row r="359" hidden="1" x14ac:dyDescent="0.55000000000000004"/>
    <row r="360" hidden="1" x14ac:dyDescent="0.55000000000000004"/>
    <row r="361" hidden="1" x14ac:dyDescent="0.55000000000000004"/>
    <row r="362" hidden="1" x14ac:dyDescent="0.55000000000000004"/>
    <row r="363" hidden="1" x14ac:dyDescent="0.55000000000000004"/>
    <row r="364" hidden="1" x14ac:dyDescent="0.55000000000000004"/>
    <row r="365" hidden="1" x14ac:dyDescent="0.55000000000000004"/>
    <row r="366" hidden="1" x14ac:dyDescent="0.55000000000000004"/>
    <row r="367" hidden="1" x14ac:dyDescent="0.55000000000000004"/>
    <row r="368" hidden="1" x14ac:dyDescent="0.55000000000000004"/>
    <row r="369" hidden="1" x14ac:dyDescent="0.55000000000000004"/>
    <row r="370" hidden="1" x14ac:dyDescent="0.55000000000000004"/>
    <row r="371" hidden="1" x14ac:dyDescent="0.55000000000000004"/>
    <row r="372" hidden="1" x14ac:dyDescent="0.55000000000000004"/>
    <row r="373" hidden="1" x14ac:dyDescent="0.55000000000000004"/>
    <row r="374" hidden="1" x14ac:dyDescent="0.55000000000000004"/>
    <row r="375" hidden="1" x14ac:dyDescent="0.55000000000000004"/>
    <row r="376" hidden="1" x14ac:dyDescent="0.55000000000000004"/>
    <row r="377" hidden="1" x14ac:dyDescent="0.55000000000000004"/>
    <row r="378" hidden="1" x14ac:dyDescent="0.55000000000000004"/>
    <row r="379" hidden="1" x14ac:dyDescent="0.55000000000000004"/>
    <row r="380" hidden="1" x14ac:dyDescent="0.55000000000000004"/>
    <row r="381" hidden="1" x14ac:dyDescent="0.55000000000000004"/>
    <row r="382" hidden="1" x14ac:dyDescent="0.55000000000000004"/>
    <row r="383" hidden="1" x14ac:dyDescent="0.55000000000000004"/>
    <row r="384" hidden="1" x14ac:dyDescent="0.55000000000000004"/>
    <row r="385" hidden="1" x14ac:dyDescent="0.55000000000000004"/>
    <row r="386" hidden="1" x14ac:dyDescent="0.55000000000000004"/>
    <row r="387" hidden="1" x14ac:dyDescent="0.55000000000000004"/>
    <row r="388" hidden="1" x14ac:dyDescent="0.55000000000000004"/>
    <row r="389" hidden="1" x14ac:dyDescent="0.55000000000000004"/>
    <row r="390" hidden="1" x14ac:dyDescent="0.55000000000000004"/>
    <row r="391" hidden="1" x14ac:dyDescent="0.55000000000000004"/>
    <row r="392" hidden="1" x14ac:dyDescent="0.55000000000000004"/>
    <row r="393" hidden="1" x14ac:dyDescent="0.55000000000000004"/>
    <row r="394" hidden="1" x14ac:dyDescent="0.55000000000000004"/>
    <row r="395" hidden="1" x14ac:dyDescent="0.55000000000000004"/>
    <row r="396" hidden="1" x14ac:dyDescent="0.55000000000000004"/>
    <row r="397" hidden="1" x14ac:dyDescent="0.55000000000000004"/>
    <row r="398" hidden="1" x14ac:dyDescent="0.55000000000000004"/>
    <row r="399" hidden="1" x14ac:dyDescent="0.55000000000000004"/>
    <row r="400" hidden="1" x14ac:dyDescent="0.55000000000000004"/>
    <row r="401" hidden="1" x14ac:dyDescent="0.55000000000000004"/>
    <row r="402" hidden="1" x14ac:dyDescent="0.55000000000000004"/>
    <row r="403" hidden="1" x14ac:dyDescent="0.55000000000000004"/>
    <row r="404" hidden="1" x14ac:dyDescent="0.55000000000000004"/>
    <row r="405" hidden="1" x14ac:dyDescent="0.55000000000000004"/>
    <row r="406" hidden="1" x14ac:dyDescent="0.55000000000000004"/>
    <row r="407" hidden="1" x14ac:dyDescent="0.55000000000000004"/>
    <row r="408" hidden="1" x14ac:dyDescent="0.55000000000000004"/>
    <row r="409" hidden="1" x14ac:dyDescent="0.55000000000000004"/>
    <row r="410" hidden="1" x14ac:dyDescent="0.55000000000000004"/>
    <row r="411" hidden="1" x14ac:dyDescent="0.55000000000000004"/>
    <row r="412" hidden="1" x14ac:dyDescent="0.55000000000000004"/>
    <row r="413" hidden="1" x14ac:dyDescent="0.55000000000000004"/>
    <row r="414" hidden="1" x14ac:dyDescent="0.55000000000000004"/>
    <row r="415" hidden="1" x14ac:dyDescent="0.55000000000000004"/>
    <row r="416" hidden="1" x14ac:dyDescent="0.55000000000000004"/>
    <row r="417" hidden="1" x14ac:dyDescent="0.55000000000000004"/>
    <row r="418" hidden="1" x14ac:dyDescent="0.55000000000000004"/>
    <row r="419" hidden="1" x14ac:dyDescent="0.55000000000000004"/>
    <row r="420" hidden="1" x14ac:dyDescent="0.55000000000000004"/>
    <row r="421" hidden="1" x14ac:dyDescent="0.55000000000000004"/>
    <row r="422" hidden="1" x14ac:dyDescent="0.55000000000000004"/>
    <row r="423" hidden="1" x14ac:dyDescent="0.55000000000000004"/>
    <row r="424" hidden="1" x14ac:dyDescent="0.55000000000000004"/>
    <row r="425" hidden="1" x14ac:dyDescent="0.55000000000000004"/>
    <row r="426" hidden="1" x14ac:dyDescent="0.55000000000000004"/>
    <row r="427" hidden="1" x14ac:dyDescent="0.55000000000000004"/>
    <row r="428" hidden="1" x14ac:dyDescent="0.55000000000000004"/>
    <row r="429" hidden="1" x14ac:dyDescent="0.55000000000000004"/>
    <row r="430" hidden="1" x14ac:dyDescent="0.55000000000000004"/>
    <row r="431" hidden="1" x14ac:dyDescent="0.55000000000000004"/>
    <row r="432" hidden="1" x14ac:dyDescent="0.55000000000000004"/>
    <row r="433" hidden="1" x14ac:dyDescent="0.55000000000000004"/>
    <row r="434" hidden="1" x14ac:dyDescent="0.55000000000000004"/>
    <row r="435" hidden="1" x14ac:dyDescent="0.55000000000000004"/>
    <row r="436" hidden="1" x14ac:dyDescent="0.55000000000000004"/>
    <row r="437" hidden="1" x14ac:dyDescent="0.55000000000000004"/>
    <row r="438" hidden="1" x14ac:dyDescent="0.55000000000000004"/>
    <row r="439" hidden="1" x14ac:dyDescent="0.55000000000000004"/>
    <row r="440" hidden="1" x14ac:dyDescent="0.55000000000000004"/>
    <row r="441" hidden="1" x14ac:dyDescent="0.55000000000000004"/>
    <row r="442" hidden="1" x14ac:dyDescent="0.55000000000000004"/>
    <row r="443" hidden="1" x14ac:dyDescent="0.55000000000000004"/>
    <row r="444" hidden="1" x14ac:dyDescent="0.55000000000000004"/>
    <row r="445" hidden="1" x14ac:dyDescent="0.55000000000000004"/>
    <row r="446" hidden="1" x14ac:dyDescent="0.55000000000000004"/>
    <row r="447" hidden="1" x14ac:dyDescent="0.55000000000000004"/>
    <row r="448" hidden="1" x14ac:dyDescent="0.55000000000000004"/>
    <row r="449" hidden="1" x14ac:dyDescent="0.55000000000000004"/>
    <row r="450" hidden="1" x14ac:dyDescent="0.55000000000000004"/>
    <row r="451" hidden="1" x14ac:dyDescent="0.55000000000000004"/>
    <row r="452" hidden="1" x14ac:dyDescent="0.55000000000000004"/>
    <row r="453" hidden="1" x14ac:dyDescent="0.55000000000000004"/>
    <row r="454" hidden="1" x14ac:dyDescent="0.55000000000000004"/>
    <row r="455" hidden="1" x14ac:dyDescent="0.55000000000000004"/>
    <row r="456" hidden="1" x14ac:dyDescent="0.55000000000000004"/>
    <row r="457" hidden="1" x14ac:dyDescent="0.55000000000000004"/>
    <row r="458" hidden="1" x14ac:dyDescent="0.55000000000000004"/>
    <row r="459" hidden="1" x14ac:dyDescent="0.55000000000000004"/>
    <row r="460" hidden="1" x14ac:dyDescent="0.55000000000000004"/>
    <row r="461" hidden="1" x14ac:dyDescent="0.55000000000000004"/>
    <row r="462" hidden="1" x14ac:dyDescent="0.55000000000000004"/>
    <row r="463" hidden="1" x14ac:dyDescent="0.55000000000000004"/>
    <row r="464" hidden="1" x14ac:dyDescent="0.55000000000000004"/>
    <row r="465" hidden="1" x14ac:dyDescent="0.55000000000000004"/>
    <row r="466" hidden="1" x14ac:dyDescent="0.55000000000000004"/>
    <row r="467" hidden="1" x14ac:dyDescent="0.55000000000000004"/>
    <row r="468" hidden="1" x14ac:dyDescent="0.55000000000000004"/>
    <row r="469" hidden="1" x14ac:dyDescent="0.55000000000000004"/>
    <row r="470" hidden="1" x14ac:dyDescent="0.55000000000000004"/>
    <row r="471" hidden="1" x14ac:dyDescent="0.55000000000000004"/>
    <row r="472" hidden="1" x14ac:dyDescent="0.55000000000000004"/>
    <row r="473" hidden="1" x14ac:dyDescent="0.55000000000000004"/>
    <row r="474" hidden="1" x14ac:dyDescent="0.55000000000000004"/>
    <row r="475" hidden="1" x14ac:dyDescent="0.55000000000000004"/>
    <row r="476" hidden="1" x14ac:dyDescent="0.55000000000000004"/>
    <row r="477" hidden="1" x14ac:dyDescent="0.55000000000000004"/>
    <row r="478" hidden="1" x14ac:dyDescent="0.55000000000000004"/>
    <row r="479" hidden="1" x14ac:dyDescent="0.55000000000000004"/>
    <row r="480" hidden="1" x14ac:dyDescent="0.55000000000000004"/>
    <row r="481" hidden="1" x14ac:dyDescent="0.55000000000000004"/>
    <row r="482" hidden="1" x14ac:dyDescent="0.55000000000000004"/>
    <row r="483" hidden="1" x14ac:dyDescent="0.55000000000000004"/>
    <row r="484" hidden="1" x14ac:dyDescent="0.55000000000000004"/>
    <row r="485" hidden="1" x14ac:dyDescent="0.55000000000000004"/>
    <row r="486" hidden="1" x14ac:dyDescent="0.55000000000000004"/>
    <row r="487" hidden="1" x14ac:dyDescent="0.55000000000000004"/>
    <row r="488" hidden="1" x14ac:dyDescent="0.55000000000000004"/>
    <row r="489" hidden="1" x14ac:dyDescent="0.55000000000000004"/>
    <row r="490" hidden="1" x14ac:dyDescent="0.55000000000000004"/>
    <row r="491" hidden="1" x14ac:dyDescent="0.55000000000000004"/>
    <row r="492" hidden="1" x14ac:dyDescent="0.55000000000000004"/>
    <row r="493" hidden="1" x14ac:dyDescent="0.55000000000000004"/>
    <row r="494" hidden="1" x14ac:dyDescent="0.55000000000000004"/>
    <row r="495" hidden="1" x14ac:dyDescent="0.55000000000000004"/>
    <row r="496" hidden="1" x14ac:dyDescent="0.55000000000000004"/>
    <row r="497" hidden="1" x14ac:dyDescent="0.55000000000000004"/>
    <row r="498" hidden="1" x14ac:dyDescent="0.55000000000000004"/>
    <row r="499" hidden="1" x14ac:dyDescent="0.55000000000000004"/>
    <row r="500" hidden="1" x14ac:dyDescent="0.55000000000000004"/>
    <row r="501" hidden="1" x14ac:dyDescent="0.55000000000000004"/>
    <row r="502" hidden="1" x14ac:dyDescent="0.55000000000000004"/>
    <row r="503" hidden="1" x14ac:dyDescent="0.55000000000000004"/>
    <row r="504" hidden="1" x14ac:dyDescent="0.55000000000000004"/>
    <row r="505" hidden="1" x14ac:dyDescent="0.55000000000000004"/>
    <row r="506" hidden="1" x14ac:dyDescent="0.55000000000000004"/>
    <row r="507" hidden="1" x14ac:dyDescent="0.55000000000000004"/>
    <row r="508" hidden="1" x14ac:dyDescent="0.55000000000000004"/>
    <row r="509" hidden="1" x14ac:dyDescent="0.55000000000000004"/>
    <row r="510" hidden="1" x14ac:dyDescent="0.55000000000000004"/>
    <row r="511" hidden="1" x14ac:dyDescent="0.55000000000000004"/>
    <row r="512" hidden="1" x14ac:dyDescent="0.55000000000000004"/>
    <row r="513" hidden="1" x14ac:dyDescent="0.55000000000000004"/>
    <row r="514" hidden="1" x14ac:dyDescent="0.55000000000000004"/>
    <row r="515" hidden="1" x14ac:dyDescent="0.55000000000000004"/>
    <row r="516" hidden="1" x14ac:dyDescent="0.55000000000000004"/>
    <row r="517" hidden="1" x14ac:dyDescent="0.55000000000000004"/>
    <row r="518" hidden="1" x14ac:dyDescent="0.55000000000000004"/>
    <row r="519" hidden="1" x14ac:dyDescent="0.55000000000000004"/>
    <row r="520" hidden="1" x14ac:dyDescent="0.55000000000000004"/>
    <row r="521" hidden="1" x14ac:dyDescent="0.55000000000000004"/>
    <row r="522" hidden="1" x14ac:dyDescent="0.55000000000000004"/>
    <row r="523" hidden="1" x14ac:dyDescent="0.55000000000000004"/>
    <row r="524" hidden="1" x14ac:dyDescent="0.55000000000000004"/>
    <row r="525" hidden="1" x14ac:dyDescent="0.55000000000000004"/>
    <row r="526" hidden="1" x14ac:dyDescent="0.55000000000000004"/>
    <row r="527" hidden="1" x14ac:dyDescent="0.55000000000000004"/>
    <row r="528" hidden="1" x14ac:dyDescent="0.55000000000000004"/>
    <row r="529" hidden="1" x14ac:dyDescent="0.55000000000000004"/>
    <row r="530" hidden="1" x14ac:dyDescent="0.55000000000000004"/>
    <row r="531" hidden="1" x14ac:dyDescent="0.55000000000000004"/>
    <row r="532" hidden="1" x14ac:dyDescent="0.55000000000000004"/>
    <row r="533" hidden="1" x14ac:dyDescent="0.55000000000000004"/>
    <row r="534" hidden="1" x14ac:dyDescent="0.55000000000000004"/>
    <row r="535" hidden="1" x14ac:dyDescent="0.55000000000000004"/>
    <row r="536" hidden="1" x14ac:dyDescent="0.55000000000000004"/>
    <row r="537" hidden="1" x14ac:dyDescent="0.55000000000000004"/>
    <row r="538" hidden="1" x14ac:dyDescent="0.55000000000000004"/>
    <row r="539" hidden="1" x14ac:dyDescent="0.55000000000000004"/>
    <row r="540" hidden="1" x14ac:dyDescent="0.55000000000000004"/>
    <row r="541" hidden="1" x14ac:dyDescent="0.55000000000000004"/>
    <row r="542" hidden="1" x14ac:dyDescent="0.55000000000000004"/>
    <row r="543" hidden="1" x14ac:dyDescent="0.55000000000000004"/>
    <row r="544" hidden="1" x14ac:dyDescent="0.55000000000000004"/>
    <row r="545" hidden="1" x14ac:dyDescent="0.55000000000000004"/>
    <row r="546" hidden="1" x14ac:dyDescent="0.55000000000000004"/>
    <row r="547" hidden="1" x14ac:dyDescent="0.55000000000000004"/>
    <row r="548" hidden="1" x14ac:dyDescent="0.55000000000000004"/>
    <row r="549" hidden="1" x14ac:dyDescent="0.55000000000000004"/>
    <row r="550" hidden="1" x14ac:dyDescent="0.55000000000000004"/>
    <row r="551" hidden="1" x14ac:dyDescent="0.55000000000000004"/>
    <row r="552" hidden="1" x14ac:dyDescent="0.55000000000000004"/>
    <row r="553" hidden="1" x14ac:dyDescent="0.55000000000000004"/>
    <row r="554" hidden="1" x14ac:dyDescent="0.55000000000000004"/>
    <row r="555" hidden="1" x14ac:dyDescent="0.55000000000000004"/>
    <row r="556" hidden="1" x14ac:dyDescent="0.55000000000000004"/>
    <row r="557" hidden="1" x14ac:dyDescent="0.55000000000000004"/>
    <row r="558" hidden="1" x14ac:dyDescent="0.55000000000000004"/>
    <row r="559" hidden="1" x14ac:dyDescent="0.55000000000000004"/>
    <row r="560" hidden="1" x14ac:dyDescent="0.55000000000000004"/>
    <row r="561" hidden="1" x14ac:dyDescent="0.55000000000000004"/>
    <row r="562" hidden="1" x14ac:dyDescent="0.55000000000000004"/>
    <row r="563" hidden="1" x14ac:dyDescent="0.55000000000000004"/>
    <row r="564" hidden="1" x14ac:dyDescent="0.55000000000000004"/>
    <row r="565" hidden="1" x14ac:dyDescent="0.55000000000000004"/>
    <row r="566" hidden="1" x14ac:dyDescent="0.55000000000000004"/>
    <row r="567" hidden="1" x14ac:dyDescent="0.55000000000000004"/>
    <row r="568" hidden="1" x14ac:dyDescent="0.55000000000000004"/>
    <row r="569" hidden="1" x14ac:dyDescent="0.55000000000000004"/>
    <row r="570" hidden="1" x14ac:dyDescent="0.55000000000000004"/>
    <row r="571" hidden="1" x14ac:dyDescent="0.55000000000000004"/>
    <row r="572" hidden="1" x14ac:dyDescent="0.55000000000000004"/>
    <row r="573" hidden="1" x14ac:dyDescent="0.55000000000000004"/>
    <row r="574" hidden="1" x14ac:dyDescent="0.55000000000000004"/>
    <row r="575" hidden="1" x14ac:dyDescent="0.55000000000000004"/>
    <row r="576" hidden="1" x14ac:dyDescent="0.55000000000000004"/>
    <row r="577" hidden="1" x14ac:dyDescent="0.55000000000000004"/>
    <row r="578" hidden="1" x14ac:dyDescent="0.55000000000000004"/>
    <row r="579" hidden="1" x14ac:dyDescent="0.55000000000000004"/>
    <row r="580" hidden="1" x14ac:dyDescent="0.55000000000000004"/>
    <row r="581" hidden="1" x14ac:dyDescent="0.55000000000000004"/>
    <row r="582" hidden="1" x14ac:dyDescent="0.55000000000000004"/>
    <row r="583" hidden="1" x14ac:dyDescent="0.55000000000000004"/>
    <row r="584" hidden="1" x14ac:dyDescent="0.55000000000000004"/>
    <row r="585" hidden="1" x14ac:dyDescent="0.55000000000000004"/>
    <row r="586" hidden="1" x14ac:dyDescent="0.55000000000000004"/>
    <row r="587" hidden="1" x14ac:dyDescent="0.55000000000000004"/>
    <row r="588" hidden="1" x14ac:dyDescent="0.55000000000000004"/>
    <row r="589" hidden="1" x14ac:dyDescent="0.55000000000000004"/>
    <row r="590" hidden="1" x14ac:dyDescent="0.55000000000000004"/>
    <row r="591" hidden="1" x14ac:dyDescent="0.55000000000000004"/>
    <row r="592" hidden="1" x14ac:dyDescent="0.55000000000000004"/>
    <row r="593" hidden="1" x14ac:dyDescent="0.55000000000000004"/>
    <row r="594" hidden="1" x14ac:dyDescent="0.55000000000000004"/>
    <row r="595" hidden="1" x14ac:dyDescent="0.55000000000000004"/>
    <row r="596" hidden="1" x14ac:dyDescent="0.55000000000000004"/>
    <row r="597" hidden="1" x14ac:dyDescent="0.55000000000000004"/>
    <row r="598" hidden="1" x14ac:dyDescent="0.55000000000000004"/>
    <row r="599" hidden="1" x14ac:dyDescent="0.55000000000000004"/>
    <row r="600" hidden="1" x14ac:dyDescent="0.55000000000000004"/>
    <row r="601" hidden="1" x14ac:dyDescent="0.55000000000000004"/>
    <row r="602" hidden="1" x14ac:dyDescent="0.55000000000000004"/>
    <row r="603" hidden="1" x14ac:dyDescent="0.55000000000000004"/>
    <row r="604" hidden="1" x14ac:dyDescent="0.55000000000000004"/>
    <row r="605" hidden="1" x14ac:dyDescent="0.55000000000000004"/>
    <row r="606" hidden="1" x14ac:dyDescent="0.55000000000000004"/>
    <row r="607" hidden="1" x14ac:dyDescent="0.55000000000000004"/>
    <row r="608" hidden="1" x14ac:dyDescent="0.55000000000000004"/>
    <row r="609" hidden="1" x14ac:dyDescent="0.55000000000000004"/>
    <row r="610" hidden="1" x14ac:dyDescent="0.55000000000000004"/>
    <row r="611" hidden="1" x14ac:dyDescent="0.55000000000000004"/>
    <row r="612" hidden="1" x14ac:dyDescent="0.55000000000000004"/>
    <row r="613" hidden="1" x14ac:dyDescent="0.55000000000000004"/>
    <row r="614" hidden="1" x14ac:dyDescent="0.55000000000000004"/>
    <row r="615" hidden="1" x14ac:dyDescent="0.55000000000000004"/>
    <row r="616" hidden="1" x14ac:dyDescent="0.55000000000000004"/>
    <row r="617" hidden="1" x14ac:dyDescent="0.55000000000000004"/>
    <row r="618" hidden="1" x14ac:dyDescent="0.55000000000000004"/>
    <row r="619" hidden="1" x14ac:dyDescent="0.55000000000000004"/>
    <row r="620" hidden="1" x14ac:dyDescent="0.55000000000000004"/>
    <row r="621" hidden="1" x14ac:dyDescent="0.55000000000000004"/>
    <row r="622" hidden="1" x14ac:dyDescent="0.55000000000000004"/>
    <row r="623" hidden="1" x14ac:dyDescent="0.55000000000000004"/>
    <row r="624" hidden="1" x14ac:dyDescent="0.55000000000000004"/>
    <row r="625" hidden="1" x14ac:dyDescent="0.55000000000000004"/>
    <row r="626" hidden="1" x14ac:dyDescent="0.55000000000000004"/>
    <row r="627" hidden="1" x14ac:dyDescent="0.55000000000000004"/>
    <row r="628" hidden="1" x14ac:dyDescent="0.55000000000000004"/>
    <row r="629" hidden="1" x14ac:dyDescent="0.55000000000000004"/>
    <row r="630" hidden="1" x14ac:dyDescent="0.55000000000000004"/>
    <row r="631" hidden="1" x14ac:dyDescent="0.55000000000000004"/>
    <row r="632" hidden="1" x14ac:dyDescent="0.55000000000000004"/>
    <row r="633" hidden="1" x14ac:dyDescent="0.55000000000000004"/>
    <row r="634" hidden="1" x14ac:dyDescent="0.55000000000000004"/>
    <row r="635" hidden="1" x14ac:dyDescent="0.55000000000000004"/>
    <row r="636" hidden="1" x14ac:dyDescent="0.55000000000000004"/>
    <row r="637" hidden="1" x14ac:dyDescent="0.55000000000000004"/>
    <row r="638" hidden="1" x14ac:dyDescent="0.55000000000000004"/>
    <row r="639" hidden="1" x14ac:dyDescent="0.55000000000000004"/>
    <row r="640" hidden="1" x14ac:dyDescent="0.55000000000000004"/>
    <row r="641" hidden="1" x14ac:dyDescent="0.55000000000000004"/>
    <row r="642" hidden="1" x14ac:dyDescent="0.55000000000000004"/>
    <row r="643" hidden="1" x14ac:dyDescent="0.55000000000000004"/>
    <row r="644" hidden="1" x14ac:dyDescent="0.55000000000000004"/>
    <row r="645" hidden="1" x14ac:dyDescent="0.55000000000000004"/>
    <row r="646" hidden="1" x14ac:dyDescent="0.55000000000000004"/>
    <row r="647" hidden="1" x14ac:dyDescent="0.55000000000000004"/>
    <row r="648" hidden="1" x14ac:dyDescent="0.55000000000000004"/>
    <row r="649" hidden="1" x14ac:dyDescent="0.55000000000000004"/>
    <row r="650" hidden="1" x14ac:dyDescent="0.55000000000000004"/>
    <row r="651" hidden="1" x14ac:dyDescent="0.55000000000000004"/>
    <row r="652" hidden="1" x14ac:dyDescent="0.55000000000000004"/>
    <row r="653" hidden="1" x14ac:dyDescent="0.55000000000000004"/>
    <row r="654" hidden="1" x14ac:dyDescent="0.55000000000000004"/>
    <row r="655" hidden="1" x14ac:dyDescent="0.55000000000000004"/>
    <row r="656" hidden="1" x14ac:dyDescent="0.55000000000000004"/>
    <row r="657" hidden="1" x14ac:dyDescent="0.55000000000000004"/>
    <row r="658" hidden="1" x14ac:dyDescent="0.55000000000000004"/>
    <row r="659" hidden="1" x14ac:dyDescent="0.55000000000000004"/>
    <row r="660" hidden="1" x14ac:dyDescent="0.55000000000000004"/>
    <row r="661" hidden="1" x14ac:dyDescent="0.55000000000000004"/>
    <row r="662" hidden="1" x14ac:dyDescent="0.55000000000000004"/>
    <row r="663" hidden="1" x14ac:dyDescent="0.55000000000000004"/>
    <row r="664" hidden="1" x14ac:dyDescent="0.55000000000000004"/>
    <row r="665" hidden="1" x14ac:dyDescent="0.55000000000000004"/>
    <row r="666" hidden="1" x14ac:dyDescent="0.55000000000000004"/>
    <row r="667" hidden="1" x14ac:dyDescent="0.55000000000000004"/>
    <row r="668" hidden="1" x14ac:dyDescent="0.55000000000000004"/>
    <row r="669" hidden="1" x14ac:dyDescent="0.55000000000000004"/>
    <row r="670" hidden="1" x14ac:dyDescent="0.55000000000000004"/>
    <row r="671" hidden="1" x14ac:dyDescent="0.55000000000000004"/>
    <row r="672" hidden="1" x14ac:dyDescent="0.55000000000000004"/>
    <row r="673" hidden="1" x14ac:dyDescent="0.55000000000000004"/>
    <row r="674" hidden="1" x14ac:dyDescent="0.55000000000000004"/>
    <row r="675" hidden="1" x14ac:dyDescent="0.55000000000000004"/>
    <row r="676" hidden="1" x14ac:dyDescent="0.55000000000000004"/>
    <row r="677" hidden="1" x14ac:dyDescent="0.55000000000000004"/>
    <row r="678" hidden="1" x14ac:dyDescent="0.55000000000000004"/>
    <row r="679" hidden="1" x14ac:dyDescent="0.55000000000000004"/>
    <row r="680" hidden="1" x14ac:dyDescent="0.55000000000000004"/>
    <row r="681" hidden="1" x14ac:dyDescent="0.55000000000000004"/>
    <row r="682" hidden="1" x14ac:dyDescent="0.55000000000000004"/>
    <row r="683" hidden="1" x14ac:dyDescent="0.55000000000000004"/>
    <row r="684" hidden="1" x14ac:dyDescent="0.55000000000000004"/>
    <row r="685" hidden="1" x14ac:dyDescent="0.55000000000000004"/>
    <row r="686" hidden="1" x14ac:dyDescent="0.55000000000000004"/>
    <row r="687" hidden="1" x14ac:dyDescent="0.55000000000000004"/>
    <row r="688" hidden="1" x14ac:dyDescent="0.55000000000000004"/>
    <row r="689" hidden="1" x14ac:dyDescent="0.55000000000000004"/>
    <row r="690" hidden="1" x14ac:dyDescent="0.55000000000000004"/>
    <row r="691" hidden="1" x14ac:dyDescent="0.55000000000000004"/>
    <row r="692" hidden="1" x14ac:dyDescent="0.55000000000000004"/>
    <row r="693" hidden="1" x14ac:dyDescent="0.55000000000000004"/>
    <row r="694" hidden="1" x14ac:dyDescent="0.55000000000000004"/>
    <row r="695" hidden="1" x14ac:dyDescent="0.55000000000000004"/>
    <row r="696" hidden="1" x14ac:dyDescent="0.55000000000000004"/>
    <row r="697" hidden="1" x14ac:dyDescent="0.55000000000000004"/>
    <row r="698" hidden="1" x14ac:dyDescent="0.55000000000000004"/>
    <row r="699" hidden="1" x14ac:dyDescent="0.55000000000000004"/>
    <row r="700" hidden="1" x14ac:dyDescent="0.55000000000000004"/>
    <row r="701" hidden="1" x14ac:dyDescent="0.55000000000000004"/>
    <row r="702" hidden="1" x14ac:dyDescent="0.55000000000000004"/>
    <row r="703" hidden="1" x14ac:dyDescent="0.55000000000000004"/>
    <row r="704" hidden="1" x14ac:dyDescent="0.55000000000000004"/>
    <row r="705" hidden="1" x14ac:dyDescent="0.55000000000000004"/>
    <row r="706" hidden="1" x14ac:dyDescent="0.55000000000000004"/>
    <row r="707" hidden="1" x14ac:dyDescent="0.55000000000000004"/>
    <row r="708" hidden="1" x14ac:dyDescent="0.55000000000000004"/>
    <row r="709" hidden="1" x14ac:dyDescent="0.55000000000000004"/>
    <row r="710" hidden="1" x14ac:dyDescent="0.55000000000000004"/>
    <row r="711" hidden="1" x14ac:dyDescent="0.55000000000000004"/>
    <row r="712" hidden="1" x14ac:dyDescent="0.55000000000000004"/>
    <row r="713" hidden="1" x14ac:dyDescent="0.55000000000000004"/>
    <row r="714" hidden="1" x14ac:dyDescent="0.55000000000000004"/>
    <row r="715" hidden="1" x14ac:dyDescent="0.55000000000000004"/>
    <row r="716" hidden="1" x14ac:dyDescent="0.55000000000000004"/>
    <row r="717" hidden="1" x14ac:dyDescent="0.55000000000000004"/>
    <row r="718" hidden="1" x14ac:dyDescent="0.55000000000000004"/>
    <row r="719" hidden="1" x14ac:dyDescent="0.55000000000000004"/>
    <row r="720" hidden="1" x14ac:dyDescent="0.55000000000000004"/>
    <row r="721" hidden="1" x14ac:dyDescent="0.55000000000000004"/>
    <row r="722" hidden="1" x14ac:dyDescent="0.55000000000000004"/>
    <row r="723" hidden="1" x14ac:dyDescent="0.55000000000000004"/>
    <row r="724" hidden="1" x14ac:dyDescent="0.55000000000000004"/>
    <row r="725" hidden="1" x14ac:dyDescent="0.55000000000000004"/>
    <row r="726" hidden="1" x14ac:dyDescent="0.55000000000000004"/>
    <row r="727" hidden="1" x14ac:dyDescent="0.55000000000000004"/>
    <row r="728" hidden="1" x14ac:dyDescent="0.55000000000000004"/>
    <row r="729" hidden="1" x14ac:dyDescent="0.55000000000000004"/>
    <row r="730" hidden="1" x14ac:dyDescent="0.55000000000000004"/>
    <row r="731" hidden="1" x14ac:dyDescent="0.55000000000000004"/>
    <row r="732" hidden="1" x14ac:dyDescent="0.55000000000000004"/>
    <row r="733" hidden="1" x14ac:dyDescent="0.55000000000000004"/>
    <row r="734" hidden="1" x14ac:dyDescent="0.55000000000000004"/>
    <row r="735" hidden="1" x14ac:dyDescent="0.55000000000000004"/>
    <row r="736" hidden="1" x14ac:dyDescent="0.55000000000000004"/>
    <row r="737" hidden="1" x14ac:dyDescent="0.55000000000000004"/>
    <row r="738" hidden="1" x14ac:dyDescent="0.55000000000000004"/>
    <row r="739" hidden="1" x14ac:dyDescent="0.55000000000000004"/>
    <row r="740" hidden="1" x14ac:dyDescent="0.55000000000000004"/>
    <row r="741" hidden="1" x14ac:dyDescent="0.55000000000000004"/>
    <row r="742" hidden="1" x14ac:dyDescent="0.55000000000000004"/>
    <row r="743" hidden="1" x14ac:dyDescent="0.55000000000000004"/>
    <row r="744" hidden="1" x14ac:dyDescent="0.55000000000000004"/>
    <row r="745" hidden="1" x14ac:dyDescent="0.55000000000000004"/>
    <row r="746" hidden="1" x14ac:dyDescent="0.55000000000000004"/>
    <row r="747" hidden="1" x14ac:dyDescent="0.55000000000000004"/>
    <row r="748" hidden="1" x14ac:dyDescent="0.55000000000000004"/>
    <row r="749" hidden="1" x14ac:dyDescent="0.55000000000000004"/>
    <row r="750" hidden="1" x14ac:dyDescent="0.55000000000000004"/>
    <row r="751" hidden="1" x14ac:dyDescent="0.55000000000000004"/>
    <row r="752" hidden="1" x14ac:dyDescent="0.55000000000000004"/>
    <row r="753" hidden="1" x14ac:dyDescent="0.55000000000000004"/>
    <row r="754" hidden="1" x14ac:dyDescent="0.55000000000000004"/>
    <row r="755" hidden="1" x14ac:dyDescent="0.55000000000000004"/>
    <row r="756" hidden="1" x14ac:dyDescent="0.55000000000000004"/>
    <row r="757" hidden="1" x14ac:dyDescent="0.55000000000000004"/>
    <row r="758" hidden="1" x14ac:dyDescent="0.55000000000000004"/>
    <row r="759" hidden="1" x14ac:dyDescent="0.55000000000000004"/>
    <row r="760" hidden="1" x14ac:dyDescent="0.55000000000000004"/>
    <row r="761" hidden="1" x14ac:dyDescent="0.55000000000000004"/>
    <row r="762" hidden="1" x14ac:dyDescent="0.55000000000000004"/>
    <row r="763" hidden="1" x14ac:dyDescent="0.55000000000000004"/>
    <row r="764" hidden="1" x14ac:dyDescent="0.55000000000000004"/>
    <row r="765" hidden="1" x14ac:dyDescent="0.55000000000000004"/>
    <row r="766" hidden="1" x14ac:dyDescent="0.55000000000000004"/>
    <row r="767" hidden="1" x14ac:dyDescent="0.55000000000000004"/>
    <row r="768" hidden="1" x14ac:dyDescent="0.55000000000000004"/>
    <row r="769" hidden="1" x14ac:dyDescent="0.55000000000000004"/>
    <row r="770" hidden="1" x14ac:dyDescent="0.55000000000000004"/>
    <row r="771" hidden="1" x14ac:dyDescent="0.55000000000000004"/>
    <row r="772" hidden="1" x14ac:dyDescent="0.55000000000000004"/>
    <row r="773" hidden="1" x14ac:dyDescent="0.55000000000000004"/>
    <row r="774" hidden="1" x14ac:dyDescent="0.55000000000000004"/>
    <row r="775" hidden="1" x14ac:dyDescent="0.55000000000000004"/>
    <row r="776" hidden="1" x14ac:dyDescent="0.55000000000000004"/>
    <row r="777" hidden="1" x14ac:dyDescent="0.55000000000000004"/>
    <row r="778" hidden="1" x14ac:dyDescent="0.55000000000000004"/>
    <row r="779" hidden="1" x14ac:dyDescent="0.55000000000000004"/>
    <row r="780" hidden="1" x14ac:dyDescent="0.55000000000000004"/>
    <row r="781" hidden="1" x14ac:dyDescent="0.55000000000000004"/>
    <row r="782" hidden="1" x14ac:dyDescent="0.55000000000000004"/>
    <row r="783" hidden="1" x14ac:dyDescent="0.55000000000000004"/>
    <row r="784" hidden="1" x14ac:dyDescent="0.55000000000000004"/>
    <row r="785" hidden="1" x14ac:dyDescent="0.55000000000000004"/>
    <row r="786" hidden="1" x14ac:dyDescent="0.55000000000000004"/>
    <row r="787" hidden="1" x14ac:dyDescent="0.55000000000000004"/>
    <row r="788" hidden="1" x14ac:dyDescent="0.55000000000000004"/>
    <row r="789" hidden="1" x14ac:dyDescent="0.55000000000000004"/>
    <row r="790" hidden="1" x14ac:dyDescent="0.55000000000000004"/>
    <row r="791" hidden="1" x14ac:dyDescent="0.55000000000000004"/>
    <row r="792" hidden="1" x14ac:dyDescent="0.55000000000000004"/>
    <row r="793" hidden="1" x14ac:dyDescent="0.55000000000000004"/>
    <row r="794" hidden="1" x14ac:dyDescent="0.55000000000000004"/>
    <row r="795" hidden="1" x14ac:dyDescent="0.55000000000000004"/>
    <row r="796" hidden="1" x14ac:dyDescent="0.55000000000000004"/>
    <row r="797" hidden="1" x14ac:dyDescent="0.55000000000000004"/>
    <row r="798" hidden="1" x14ac:dyDescent="0.55000000000000004"/>
    <row r="799" hidden="1" x14ac:dyDescent="0.55000000000000004"/>
    <row r="800" hidden="1" x14ac:dyDescent="0.55000000000000004"/>
    <row r="801" hidden="1" x14ac:dyDescent="0.55000000000000004"/>
    <row r="802" hidden="1" x14ac:dyDescent="0.55000000000000004"/>
    <row r="803" hidden="1" x14ac:dyDescent="0.55000000000000004"/>
    <row r="804" hidden="1" x14ac:dyDescent="0.55000000000000004"/>
    <row r="805" hidden="1" x14ac:dyDescent="0.55000000000000004"/>
    <row r="806" hidden="1" x14ac:dyDescent="0.55000000000000004"/>
    <row r="807" hidden="1" x14ac:dyDescent="0.55000000000000004"/>
    <row r="808" hidden="1" x14ac:dyDescent="0.55000000000000004"/>
    <row r="809" hidden="1" x14ac:dyDescent="0.55000000000000004"/>
    <row r="810" hidden="1" x14ac:dyDescent="0.55000000000000004"/>
    <row r="811" hidden="1" x14ac:dyDescent="0.55000000000000004"/>
    <row r="812" hidden="1" x14ac:dyDescent="0.55000000000000004"/>
    <row r="813" hidden="1" x14ac:dyDescent="0.55000000000000004"/>
    <row r="814" hidden="1" x14ac:dyDescent="0.55000000000000004"/>
    <row r="815" hidden="1" x14ac:dyDescent="0.55000000000000004"/>
    <row r="816" hidden="1" x14ac:dyDescent="0.55000000000000004"/>
    <row r="817" hidden="1" x14ac:dyDescent="0.55000000000000004"/>
    <row r="818" hidden="1" x14ac:dyDescent="0.55000000000000004"/>
    <row r="819" hidden="1" x14ac:dyDescent="0.55000000000000004"/>
    <row r="820" hidden="1" x14ac:dyDescent="0.55000000000000004"/>
    <row r="821" hidden="1" x14ac:dyDescent="0.55000000000000004"/>
    <row r="822" hidden="1" x14ac:dyDescent="0.55000000000000004"/>
    <row r="823" hidden="1" x14ac:dyDescent="0.55000000000000004"/>
    <row r="824" hidden="1" x14ac:dyDescent="0.55000000000000004"/>
    <row r="825" hidden="1" x14ac:dyDescent="0.55000000000000004"/>
    <row r="826" hidden="1" x14ac:dyDescent="0.55000000000000004"/>
    <row r="827" hidden="1" x14ac:dyDescent="0.55000000000000004"/>
    <row r="828" hidden="1" x14ac:dyDescent="0.55000000000000004"/>
    <row r="829" hidden="1" x14ac:dyDescent="0.55000000000000004"/>
    <row r="830" hidden="1" x14ac:dyDescent="0.55000000000000004"/>
    <row r="831" hidden="1" x14ac:dyDescent="0.55000000000000004"/>
    <row r="832" hidden="1" x14ac:dyDescent="0.55000000000000004"/>
    <row r="833" hidden="1" x14ac:dyDescent="0.55000000000000004"/>
    <row r="834" hidden="1" x14ac:dyDescent="0.55000000000000004"/>
    <row r="835" hidden="1" x14ac:dyDescent="0.55000000000000004"/>
    <row r="836" hidden="1" x14ac:dyDescent="0.55000000000000004"/>
    <row r="837" hidden="1" x14ac:dyDescent="0.55000000000000004"/>
    <row r="838" hidden="1" x14ac:dyDescent="0.55000000000000004"/>
    <row r="839" hidden="1" x14ac:dyDescent="0.55000000000000004"/>
    <row r="840" hidden="1" x14ac:dyDescent="0.55000000000000004"/>
    <row r="841" hidden="1" x14ac:dyDescent="0.55000000000000004"/>
    <row r="842" hidden="1" x14ac:dyDescent="0.55000000000000004"/>
    <row r="843" hidden="1" x14ac:dyDescent="0.55000000000000004"/>
    <row r="844" hidden="1" x14ac:dyDescent="0.55000000000000004"/>
    <row r="845" hidden="1" x14ac:dyDescent="0.55000000000000004"/>
    <row r="846" hidden="1" x14ac:dyDescent="0.55000000000000004"/>
    <row r="847" hidden="1" x14ac:dyDescent="0.55000000000000004"/>
    <row r="848" hidden="1" x14ac:dyDescent="0.55000000000000004"/>
    <row r="849" hidden="1" x14ac:dyDescent="0.55000000000000004"/>
    <row r="850" hidden="1" x14ac:dyDescent="0.55000000000000004"/>
    <row r="851" hidden="1" x14ac:dyDescent="0.55000000000000004"/>
    <row r="852" hidden="1" x14ac:dyDescent="0.55000000000000004"/>
    <row r="853" hidden="1" x14ac:dyDescent="0.55000000000000004"/>
    <row r="854" hidden="1" x14ac:dyDescent="0.55000000000000004"/>
    <row r="855" hidden="1" x14ac:dyDescent="0.55000000000000004"/>
    <row r="856" hidden="1" x14ac:dyDescent="0.55000000000000004"/>
    <row r="857" hidden="1" x14ac:dyDescent="0.55000000000000004"/>
    <row r="858" hidden="1" x14ac:dyDescent="0.55000000000000004"/>
    <row r="859" hidden="1" x14ac:dyDescent="0.55000000000000004"/>
    <row r="860" hidden="1" x14ac:dyDescent="0.55000000000000004"/>
    <row r="861" hidden="1" x14ac:dyDescent="0.55000000000000004"/>
    <row r="862" hidden="1" x14ac:dyDescent="0.55000000000000004"/>
    <row r="863" hidden="1" x14ac:dyDescent="0.55000000000000004"/>
    <row r="864" hidden="1" x14ac:dyDescent="0.55000000000000004"/>
    <row r="865" hidden="1" x14ac:dyDescent="0.55000000000000004"/>
    <row r="866" hidden="1" x14ac:dyDescent="0.55000000000000004"/>
    <row r="867" hidden="1" x14ac:dyDescent="0.55000000000000004"/>
    <row r="868" hidden="1" x14ac:dyDescent="0.55000000000000004"/>
    <row r="869" hidden="1" x14ac:dyDescent="0.55000000000000004"/>
    <row r="870" hidden="1" x14ac:dyDescent="0.55000000000000004"/>
    <row r="871" hidden="1" x14ac:dyDescent="0.55000000000000004"/>
    <row r="872" hidden="1" x14ac:dyDescent="0.55000000000000004"/>
    <row r="873" hidden="1" x14ac:dyDescent="0.55000000000000004"/>
    <row r="874" hidden="1" x14ac:dyDescent="0.55000000000000004"/>
    <row r="875" hidden="1" x14ac:dyDescent="0.55000000000000004"/>
    <row r="876" hidden="1" x14ac:dyDescent="0.55000000000000004"/>
    <row r="877" hidden="1" x14ac:dyDescent="0.55000000000000004"/>
    <row r="878" hidden="1" x14ac:dyDescent="0.55000000000000004"/>
    <row r="879" hidden="1" x14ac:dyDescent="0.55000000000000004"/>
    <row r="880" hidden="1" x14ac:dyDescent="0.55000000000000004"/>
    <row r="881" hidden="1" x14ac:dyDescent="0.55000000000000004"/>
    <row r="882" hidden="1" x14ac:dyDescent="0.55000000000000004"/>
    <row r="883" hidden="1" x14ac:dyDescent="0.55000000000000004"/>
    <row r="884" hidden="1" x14ac:dyDescent="0.55000000000000004"/>
    <row r="885" hidden="1" x14ac:dyDescent="0.55000000000000004"/>
    <row r="886" hidden="1" x14ac:dyDescent="0.55000000000000004"/>
    <row r="887" hidden="1" x14ac:dyDescent="0.55000000000000004"/>
    <row r="888" hidden="1" x14ac:dyDescent="0.55000000000000004"/>
    <row r="889" hidden="1" x14ac:dyDescent="0.55000000000000004"/>
    <row r="890" hidden="1" x14ac:dyDescent="0.55000000000000004"/>
    <row r="891" hidden="1" x14ac:dyDescent="0.55000000000000004"/>
    <row r="892" hidden="1" x14ac:dyDescent="0.55000000000000004"/>
    <row r="893" hidden="1" x14ac:dyDescent="0.55000000000000004"/>
    <row r="894" hidden="1" x14ac:dyDescent="0.55000000000000004"/>
    <row r="895" hidden="1" x14ac:dyDescent="0.55000000000000004"/>
    <row r="896" hidden="1" x14ac:dyDescent="0.55000000000000004"/>
    <row r="897" hidden="1" x14ac:dyDescent="0.55000000000000004"/>
    <row r="898" hidden="1" x14ac:dyDescent="0.55000000000000004"/>
    <row r="899" hidden="1" x14ac:dyDescent="0.55000000000000004"/>
    <row r="900" hidden="1" x14ac:dyDescent="0.55000000000000004"/>
    <row r="901" hidden="1" x14ac:dyDescent="0.55000000000000004"/>
    <row r="902" hidden="1" x14ac:dyDescent="0.55000000000000004"/>
    <row r="903" hidden="1" x14ac:dyDescent="0.55000000000000004"/>
    <row r="904" hidden="1" x14ac:dyDescent="0.55000000000000004"/>
    <row r="905" hidden="1" x14ac:dyDescent="0.55000000000000004"/>
    <row r="906" hidden="1" x14ac:dyDescent="0.55000000000000004"/>
    <row r="907" hidden="1" x14ac:dyDescent="0.55000000000000004"/>
    <row r="908" hidden="1" x14ac:dyDescent="0.55000000000000004"/>
    <row r="909" hidden="1" x14ac:dyDescent="0.55000000000000004"/>
    <row r="910" hidden="1" x14ac:dyDescent="0.55000000000000004"/>
    <row r="911" hidden="1" x14ac:dyDescent="0.55000000000000004"/>
    <row r="912" hidden="1" x14ac:dyDescent="0.55000000000000004"/>
    <row r="913" hidden="1" x14ac:dyDescent="0.55000000000000004"/>
    <row r="914" hidden="1" x14ac:dyDescent="0.55000000000000004"/>
    <row r="915" hidden="1" x14ac:dyDescent="0.55000000000000004"/>
    <row r="916" hidden="1" x14ac:dyDescent="0.55000000000000004"/>
    <row r="917" hidden="1" x14ac:dyDescent="0.55000000000000004"/>
    <row r="918" hidden="1" x14ac:dyDescent="0.55000000000000004"/>
    <row r="919" hidden="1" x14ac:dyDescent="0.55000000000000004"/>
    <row r="920" hidden="1" x14ac:dyDescent="0.55000000000000004"/>
    <row r="921" hidden="1" x14ac:dyDescent="0.55000000000000004"/>
    <row r="922" hidden="1" x14ac:dyDescent="0.55000000000000004"/>
    <row r="923" hidden="1" x14ac:dyDescent="0.55000000000000004"/>
    <row r="924" hidden="1" x14ac:dyDescent="0.55000000000000004"/>
    <row r="925" hidden="1" x14ac:dyDescent="0.55000000000000004"/>
    <row r="926" hidden="1" x14ac:dyDescent="0.55000000000000004"/>
    <row r="927" hidden="1" x14ac:dyDescent="0.55000000000000004"/>
    <row r="928" hidden="1" x14ac:dyDescent="0.55000000000000004"/>
    <row r="929" hidden="1" x14ac:dyDescent="0.55000000000000004"/>
    <row r="930" hidden="1" x14ac:dyDescent="0.55000000000000004"/>
    <row r="931" hidden="1" x14ac:dyDescent="0.55000000000000004"/>
    <row r="932" hidden="1" x14ac:dyDescent="0.55000000000000004"/>
    <row r="933" hidden="1" x14ac:dyDescent="0.55000000000000004"/>
    <row r="934" hidden="1" x14ac:dyDescent="0.55000000000000004"/>
    <row r="935" hidden="1" x14ac:dyDescent="0.55000000000000004"/>
    <row r="936" hidden="1" x14ac:dyDescent="0.55000000000000004"/>
    <row r="937" hidden="1" x14ac:dyDescent="0.55000000000000004"/>
    <row r="938" hidden="1" x14ac:dyDescent="0.55000000000000004"/>
    <row r="939" hidden="1" x14ac:dyDescent="0.55000000000000004"/>
    <row r="940" hidden="1" x14ac:dyDescent="0.55000000000000004"/>
    <row r="941" hidden="1" x14ac:dyDescent="0.55000000000000004"/>
    <row r="942" hidden="1" x14ac:dyDescent="0.55000000000000004"/>
    <row r="943" hidden="1" x14ac:dyDescent="0.55000000000000004"/>
    <row r="944" hidden="1" x14ac:dyDescent="0.55000000000000004"/>
    <row r="945" hidden="1" x14ac:dyDescent="0.55000000000000004"/>
    <row r="946" hidden="1" x14ac:dyDescent="0.55000000000000004"/>
    <row r="947" hidden="1" x14ac:dyDescent="0.55000000000000004"/>
    <row r="948" hidden="1" x14ac:dyDescent="0.55000000000000004"/>
    <row r="949" hidden="1" x14ac:dyDescent="0.55000000000000004"/>
    <row r="950" hidden="1" x14ac:dyDescent="0.55000000000000004"/>
    <row r="951" hidden="1" x14ac:dyDescent="0.55000000000000004"/>
    <row r="952" hidden="1" x14ac:dyDescent="0.55000000000000004"/>
    <row r="953" hidden="1" x14ac:dyDescent="0.55000000000000004"/>
    <row r="954" hidden="1" x14ac:dyDescent="0.55000000000000004"/>
    <row r="955" hidden="1" x14ac:dyDescent="0.55000000000000004"/>
    <row r="956" hidden="1" x14ac:dyDescent="0.55000000000000004"/>
    <row r="957" hidden="1" x14ac:dyDescent="0.55000000000000004"/>
    <row r="958" hidden="1" x14ac:dyDescent="0.55000000000000004"/>
    <row r="959" hidden="1" x14ac:dyDescent="0.55000000000000004"/>
    <row r="960" hidden="1" x14ac:dyDescent="0.55000000000000004"/>
    <row r="961" hidden="1" x14ac:dyDescent="0.55000000000000004"/>
    <row r="962" hidden="1" x14ac:dyDescent="0.55000000000000004"/>
    <row r="963" hidden="1" x14ac:dyDescent="0.55000000000000004"/>
    <row r="964" hidden="1" x14ac:dyDescent="0.55000000000000004"/>
    <row r="965" hidden="1" x14ac:dyDescent="0.55000000000000004"/>
    <row r="966" hidden="1" x14ac:dyDescent="0.55000000000000004"/>
    <row r="967" hidden="1" x14ac:dyDescent="0.55000000000000004"/>
    <row r="968" hidden="1" x14ac:dyDescent="0.55000000000000004"/>
    <row r="969" hidden="1" x14ac:dyDescent="0.55000000000000004"/>
    <row r="970" hidden="1" x14ac:dyDescent="0.55000000000000004"/>
    <row r="971" hidden="1" x14ac:dyDescent="0.55000000000000004"/>
    <row r="972" hidden="1" x14ac:dyDescent="0.55000000000000004"/>
    <row r="973" hidden="1" x14ac:dyDescent="0.55000000000000004"/>
    <row r="974" hidden="1" x14ac:dyDescent="0.55000000000000004"/>
    <row r="975" hidden="1" x14ac:dyDescent="0.55000000000000004"/>
    <row r="976" hidden="1" x14ac:dyDescent="0.55000000000000004"/>
    <row r="977" hidden="1" x14ac:dyDescent="0.55000000000000004"/>
    <row r="978" hidden="1" x14ac:dyDescent="0.55000000000000004"/>
    <row r="979" hidden="1" x14ac:dyDescent="0.55000000000000004"/>
    <row r="980" hidden="1" x14ac:dyDescent="0.55000000000000004"/>
    <row r="981" hidden="1" x14ac:dyDescent="0.55000000000000004"/>
    <row r="982" hidden="1" x14ac:dyDescent="0.55000000000000004"/>
    <row r="983" hidden="1" x14ac:dyDescent="0.55000000000000004"/>
    <row r="984" hidden="1" x14ac:dyDescent="0.55000000000000004"/>
    <row r="985" hidden="1" x14ac:dyDescent="0.55000000000000004"/>
    <row r="986" hidden="1" x14ac:dyDescent="0.55000000000000004"/>
    <row r="987" hidden="1" x14ac:dyDescent="0.55000000000000004"/>
    <row r="988" hidden="1" x14ac:dyDescent="0.55000000000000004"/>
    <row r="989" hidden="1" x14ac:dyDescent="0.55000000000000004"/>
    <row r="990" hidden="1" x14ac:dyDescent="0.55000000000000004"/>
    <row r="991" hidden="1" x14ac:dyDescent="0.55000000000000004"/>
    <row r="992" hidden="1" x14ac:dyDescent="0.55000000000000004"/>
    <row r="993" hidden="1" x14ac:dyDescent="0.55000000000000004"/>
    <row r="994" hidden="1" x14ac:dyDescent="0.55000000000000004"/>
    <row r="995" hidden="1" x14ac:dyDescent="0.55000000000000004"/>
    <row r="996" hidden="1" x14ac:dyDescent="0.55000000000000004"/>
    <row r="997" hidden="1" x14ac:dyDescent="0.55000000000000004"/>
    <row r="998" hidden="1" x14ac:dyDescent="0.55000000000000004"/>
    <row r="999" hidden="1" x14ac:dyDescent="0.55000000000000004"/>
    <row r="1000" hidden="1" x14ac:dyDescent="0.55000000000000004"/>
  </sheetData>
  <mergeCells count="1">
    <mergeCell ref="A12:L12"/>
  </mergeCells>
  <dataValidations count="3">
    <dataValidation type="list" allowBlank="1" showInputMessage="1" showErrorMessage="1" sqref="C2:C101" xr:uid="{00000000-0002-0000-0400-000000000000}">
      <formula1>AssetTypes</formula1>
    </dataValidation>
    <dataValidation type="list" allowBlank="1" showInputMessage="1" showErrorMessage="1" sqref="H2:H101" xr:uid="{00000000-0002-0000-0400-000001000000}">
      <formula1>DataVolumes</formula1>
    </dataValidation>
    <dataValidation type="whole" allowBlank="1" showInputMessage="1" showErrorMessage="1" sqref="I2:I101 K2:K101" xr:uid="{00000000-0002-0000-0400-000002000000}">
      <formula1>1</formula1>
      <formula2>5</formula2>
    </dataValidation>
  </dataValidations>
  <hyperlinks>
    <hyperlink ref="A12" r:id="rId1" xr:uid="{00000000-0004-0000-0400-000000000000}"/>
  </hyperlinks>
  <pageMargins left="0.75" right="0.75" top="1" bottom="1" header="0.5" footer="0.5"/>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5B9BD5"/>
  </sheetPr>
  <dimension ref="A1:L17"/>
  <sheetViews>
    <sheetView workbookViewId="0"/>
  </sheetViews>
  <sheetFormatPr defaultRowHeight="14.4" x14ac:dyDescent="0.55000000000000004"/>
  <cols>
    <col min="1" max="12" width="20" customWidth="1"/>
  </cols>
  <sheetData>
    <row r="1" spans="1:12" x14ac:dyDescent="0.55000000000000004">
      <c r="A1" s="1" t="s">
        <v>97</v>
      </c>
      <c r="B1" s="1" t="s">
        <v>98</v>
      </c>
      <c r="C1" s="1" t="s">
        <v>99</v>
      </c>
      <c r="D1" s="1" t="s">
        <v>100</v>
      </c>
      <c r="E1" s="1" t="s">
        <v>88</v>
      </c>
      <c r="F1" s="1" t="s">
        <v>101</v>
      </c>
      <c r="G1" s="1" t="s">
        <v>102</v>
      </c>
      <c r="H1" s="1" t="s">
        <v>103</v>
      </c>
      <c r="I1" s="1" t="s">
        <v>104</v>
      </c>
      <c r="J1" s="17" t="s">
        <v>94</v>
      </c>
      <c r="K1" s="18">
        <f>Registration!B13</f>
        <v>0</v>
      </c>
      <c r="L1" s="9" t="s">
        <v>105</v>
      </c>
    </row>
    <row r="2" spans="1:12" x14ac:dyDescent="0.55000000000000004">
      <c r="A2" s="6" t="str">
        <f t="shared" ref="A2:A16" si="0">IF(B2&lt;&gt;"","TH"&amp;TEXT(ROW()-1,"000"),"")</f>
        <v/>
      </c>
      <c r="B2" s="2"/>
      <c r="C2" s="2"/>
      <c r="D2" s="2"/>
      <c r="E2" s="2"/>
      <c r="F2" s="2"/>
      <c r="G2" s="2"/>
      <c r="H2" s="2"/>
      <c r="I2" s="2"/>
      <c r="J2" s="2"/>
      <c r="K2" s="6" t="str">
        <f>IF(G2&lt;&gt;"",G2*CHOOSE(MATCH(I2,{"Never occurred","Occurred &gt;5 years ago","Occurred 3-5 years ago","Occurred 1-3 years ago","Occurred this year","Multiple recent incidents"},0),1,1,1.1,1.3,1.5),"")</f>
        <v/>
      </c>
      <c r="L2" s="2"/>
    </row>
    <row r="3" spans="1:12" x14ac:dyDescent="0.55000000000000004">
      <c r="A3" s="6" t="str">
        <f t="shared" si="0"/>
        <v/>
      </c>
      <c r="B3" s="2"/>
      <c r="C3" s="2"/>
      <c r="D3" s="2"/>
      <c r="E3" s="2"/>
      <c r="F3" s="2"/>
      <c r="G3" s="2"/>
      <c r="H3" s="2"/>
      <c r="I3" s="2"/>
      <c r="J3" s="2"/>
      <c r="K3" s="6" t="str">
        <f>IF(G3&lt;&gt;"",G3*CHOOSE(MATCH(I3,{"Never occurred","Occurred &gt;5 years ago","Occurred 3-5 years ago","Occurred 1-3 years ago","Occurred this year","Multiple recent incidents"},0),1,1,1.1,1.3,1.5),"")</f>
        <v/>
      </c>
      <c r="L3" s="2"/>
    </row>
    <row r="4" spans="1:12" x14ac:dyDescent="0.55000000000000004">
      <c r="A4" s="6" t="str">
        <f t="shared" si="0"/>
        <v/>
      </c>
      <c r="B4" s="2"/>
      <c r="C4" s="2"/>
      <c r="D4" s="2"/>
      <c r="E4" s="2"/>
      <c r="F4" s="2"/>
      <c r="G4" s="2"/>
      <c r="H4" s="2"/>
      <c r="I4" s="2"/>
      <c r="J4" s="2"/>
      <c r="K4" s="6" t="str">
        <f>IF(G4&lt;&gt;"",G4*CHOOSE(MATCH(I4,{"Never occurred","Occurred &gt;5 years ago","Occurred 3-5 years ago","Occurred 1-3 years ago","Occurred this year","Multiple recent incidents"},0),1,1,1.1,1.3,1.5),"")</f>
        <v/>
      </c>
      <c r="L4" s="2"/>
    </row>
    <row r="5" spans="1:12" x14ac:dyDescent="0.55000000000000004">
      <c r="A5" s="6" t="str">
        <f t="shared" si="0"/>
        <v/>
      </c>
      <c r="B5" s="2"/>
      <c r="C5" s="2"/>
      <c r="D5" s="2"/>
      <c r="E5" s="2"/>
      <c r="F5" s="2"/>
      <c r="G5" s="2"/>
      <c r="H5" s="2"/>
      <c r="I5" s="2"/>
      <c r="J5" s="2"/>
      <c r="K5" s="6" t="str">
        <f>IF(G5&lt;&gt;"",G5*CHOOSE(MATCH(I5,{"Never occurred","Occurred &gt;5 years ago","Occurred 3-5 years ago","Occurred 1-3 years ago","Occurred this year","Multiple recent incidents"},0),1,1,1.1,1.3,1.5),"")</f>
        <v/>
      </c>
      <c r="L5" s="2"/>
    </row>
    <row r="6" spans="1:12" x14ac:dyDescent="0.55000000000000004">
      <c r="A6" s="6" t="str">
        <f t="shared" si="0"/>
        <v/>
      </c>
      <c r="B6" s="2"/>
      <c r="C6" s="2"/>
      <c r="D6" s="2"/>
      <c r="E6" s="2"/>
      <c r="F6" s="2"/>
      <c r="G6" s="2"/>
      <c r="H6" s="2"/>
      <c r="I6" s="2"/>
      <c r="J6" s="2"/>
      <c r="K6" s="6" t="str">
        <f>IF(G6&lt;&gt;"",G6*CHOOSE(MATCH(I6,{"Never occurred","Occurred &gt;5 years ago","Occurred 3-5 years ago","Occurred 1-3 years ago","Occurred this year","Multiple recent incidents"},0),1,1,1.1,1.3,1.5),"")</f>
        <v/>
      </c>
      <c r="L6" s="2"/>
    </row>
    <row r="7" spans="1:12" x14ac:dyDescent="0.55000000000000004">
      <c r="A7" s="6" t="str">
        <f t="shared" si="0"/>
        <v/>
      </c>
      <c r="B7" s="2"/>
      <c r="C7" s="2"/>
      <c r="D7" s="2"/>
      <c r="E7" s="2"/>
      <c r="F7" s="2"/>
      <c r="G7" s="2"/>
      <c r="H7" s="2"/>
      <c r="I7" s="2"/>
      <c r="J7" s="2"/>
      <c r="K7" s="6" t="str">
        <f>IF(G7&lt;&gt;"",G7*CHOOSE(MATCH(I7,{"Never occurred","Occurred &gt;5 years ago","Occurred 3-5 years ago","Occurred 1-3 years ago","Occurred this year","Multiple recent incidents"},0),1,1,1.1,1.3,1.5),"")</f>
        <v/>
      </c>
      <c r="L7" s="2"/>
    </row>
    <row r="8" spans="1:12" x14ac:dyDescent="0.55000000000000004">
      <c r="A8" s="6" t="str">
        <f t="shared" si="0"/>
        <v/>
      </c>
      <c r="B8" s="2"/>
      <c r="C8" s="2"/>
      <c r="D8" s="2"/>
      <c r="E8" s="2"/>
      <c r="F8" s="2"/>
      <c r="G8" s="2"/>
      <c r="H8" s="2"/>
      <c r="I8" s="2"/>
      <c r="J8" s="2"/>
      <c r="K8" s="6" t="str">
        <f>IF(G8&lt;&gt;"",G8*CHOOSE(MATCH(I8,{"Never occurred","Occurred &gt;5 years ago","Occurred 3-5 years ago","Occurred 1-3 years ago","Occurred this year","Multiple recent incidents"},0),1,1,1.1,1.3,1.5),"")</f>
        <v/>
      </c>
      <c r="L8" s="2"/>
    </row>
    <row r="9" spans="1:12" x14ac:dyDescent="0.55000000000000004">
      <c r="A9" s="6" t="str">
        <f t="shared" si="0"/>
        <v/>
      </c>
      <c r="B9" s="2"/>
      <c r="C9" s="2"/>
      <c r="D9" s="2"/>
      <c r="E9" s="2"/>
      <c r="F9" s="2"/>
      <c r="G9" s="2"/>
      <c r="H9" s="2"/>
      <c r="I9" s="2"/>
      <c r="J9" s="2"/>
      <c r="K9" s="6" t="str">
        <f>IF(G9&lt;&gt;"",G9*CHOOSE(MATCH(I9,{"Never occurred","Occurred &gt;5 years ago","Occurred 3-5 years ago","Occurred 1-3 years ago","Occurred this year","Multiple recent incidents"},0),1,1,1.1,1.3,1.5),"")</f>
        <v/>
      </c>
      <c r="L9" s="2"/>
    </row>
    <row r="10" spans="1:12" x14ac:dyDescent="0.55000000000000004">
      <c r="A10" s="6" t="str">
        <f t="shared" si="0"/>
        <v/>
      </c>
      <c r="B10" s="2"/>
      <c r="C10" s="2"/>
      <c r="D10" s="2"/>
      <c r="E10" s="2"/>
      <c r="F10" s="2"/>
      <c r="G10" s="2"/>
      <c r="H10" s="2"/>
      <c r="I10" s="2"/>
      <c r="J10" s="2"/>
      <c r="K10" s="6" t="str">
        <f>IF(G10&lt;&gt;"",G10*CHOOSE(MATCH(I10,{"Never occurred","Occurred &gt;5 years ago","Occurred 3-5 years ago","Occurred 1-3 years ago","Occurred this year","Multiple recent incidents"},0),1,1,1.1,1.3,1.5),"")</f>
        <v/>
      </c>
      <c r="L10" s="2"/>
    </row>
    <row r="11" spans="1:12" x14ac:dyDescent="0.55000000000000004">
      <c r="A11" s="6" t="str">
        <f t="shared" si="0"/>
        <v/>
      </c>
      <c r="B11" s="2"/>
      <c r="C11" s="2"/>
      <c r="D11" s="2"/>
      <c r="E11" s="2"/>
      <c r="F11" s="2"/>
      <c r="G11" s="2"/>
      <c r="H11" s="2"/>
      <c r="I11" s="2"/>
      <c r="J11" s="2"/>
      <c r="K11" s="6" t="str">
        <f>IF(G11&lt;&gt;"",G11*CHOOSE(MATCH(I11,{"Never occurred","Occurred &gt;5 years ago","Occurred 3-5 years ago","Occurred 1-3 years ago","Occurred this year","Multiple recent incidents"},0),1,1,1.1,1.3,1.5),"")</f>
        <v/>
      </c>
      <c r="L11" s="2"/>
    </row>
    <row r="12" spans="1:12" x14ac:dyDescent="0.55000000000000004">
      <c r="A12" s="6" t="str">
        <f t="shared" si="0"/>
        <v/>
      </c>
      <c r="B12" s="2"/>
      <c r="C12" s="2"/>
      <c r="D12" s="2"/>
      <c r="E12" s="2"/>
      <c r="F12" s="2"/>
      <c r="G12" s="2"/>
      <c r="H12" s="2"/>
      <c r="I12" s="2"/>
      <c r="J12" s="2"/>
      <c r="K12" s="6" t="str">
        <f>IF(G12&lt;&gt;"",G12*CHOOSE(MATCH(I12,{"Never occurred","Occurred &gt;5 years ago","Occurred 3-5 years ago","Occurred 1-3 years ago","Occurred this year","Multiple recent incidents"},0),1,1,1.1,1.3,1.5),"")</f>
        <v/>
      </c>
      <c r="L12" s="2"/>
    </row>
    <row r="13" spans="1:12" x14ac:dyDescent="0.55000000000000004">
      <c r="A13" s="6" t="str">
        <f t="shared" si="0"/>
        <v/>
      </c>
      <c r="B13" s="2"/>
      <c r="C13" s="2"/>
      <c r="D13" s="2"/>
      <c r="E13" s="2"/>
      <c r="F13" s="2"/>
      <c r="G13" s="2"/>
      <c r="H13" s="2"/>
      <c r="I13" s="2"/>
      <c r="J13" s="2"/>
      <c r="K13" s="6" t="str">
        <f>IF(G13&lt;&gt;"",G13*CHOOSE(MATCH(I13,{"Never occurred","Occurred &gt;5 years ago","Occurred 3-5 years ago","Occurred 1-3 years ago","Occurred this year","Multiple recent incidents"},0),1,1,1.1,1.3,1.5),"")</f>
        <v/>
      </c>
      <c r="L13" s="2"/>
    </row>
    <row r="14" spans="1:12" x14ac:dyDescent="0.55000000000000004">
      <c r="A14" s="6" t="str">
        <f t="shared" si="0"/>
        <v/>
      </c>
      <c r="B14" s="2"/>
      <c r="C14" s="2"/>
      <c r="D14" s="2"/>
      <c r="E14" s="2"/>
      <c r="F14" s="2"/>
      <c r="G14" s="2"/>
      <c r="H14" s="2"/>
      <c r="I14" s="2"/>
      <c r="J14" s="2"/>
      <c r="K14" s="6" t="str">
        <f>IF(G14&lt;&gt;"",G14*CHOOSE(MATCH(I14,{"Never occurred","Occurred &gt;5 years ago","Occurred 3-5 years ago","Occurred 1-3 years ago","Occurred this year","Multiple recent incidents"},0),1,1,1.1,1.3,1.5),"")</f>
        <v/>
      </c>
      <c r="L14" s="2"/>
    </row>
    <row r="15" spans="1:12" x14ac:dyDescent="0.55000000000000004">
      <c r="A15" s="6" t="str">
        <f t="shared" si="0"/>
        <v/>
      </c>
      <c r="B15" s="2"/>
      <c r="C15" s="2"/>
      <c r="D15" s="2"/>
      <c r="E15" s="2"/>
      <c r="F15" s="2"/>
      <c r="G15" s="2"/>
      <c r="H15" s="2"/>
      <c r="I15" s="2"/>
      <c r="J15" s="2"/>
      <c r="K15" s="6" t="str">
        <f>IF(G15&lt;&gt;"",G15*CHOOSE(MATCH(I15,{"Never occurred","Occurred &gt;5 years ago","Occurred 3-5 years ago","Occurred 1-3 years ago","Occurred this year","Multiple recent incidents"},0),1,1,1.1,1.3,1.5),"")</f>
        <v/>
      </c>
      <c r="L15" s="2"/>
    </row>
    <row r="16" spans="1:12" x14ac:dyDescent="0.55000000000000004">
      <c r="A16" s="6" t="str">
        <f t="shared" si="0"/>
        <v/>
      </c>
      <c r="B16" s="2"/>
      <c r="C16" s="2"/>
      <c r="D16" s="2"/>
      <c r="E16" s="2"/>
      <c r="F16" s="2"/>
      <c r="G16" s="2"/>
      <c r="H16" s="2"/>
      <c r="I16" s="2"/>
      <c r="J16" s="2"/>
      <c r="K16" s="6" t="str">
        <f>IF(G16&lt;&gt;"",G16*CHOOSE(MATCH(I16,{"Never occurred","Occurred &gt;5 years ago","Occurred 3-5 years ago","Occurred 1-3 years ago","Occurred this year","Multiple recent incidents"},0),1,1,1.1,1.3,1.5),"")</f>
        <v/>
      </c>
      <c r="L16" s="2"/>
    </row>
    <row r="17" spans="1:12" ht="15.6" customHeight="1" x14ac:dyDescent="0.6">
      <c r="A17" s="43" t="s">
        <v>96</v>
      </c>
      <c r="B17" s="39"/>
      <c r="C17" s="39"/>
      <c r="D17" s="39"/>
      <c r="E17" s="39"/>
      <c r="F17" s="39"/>
      <c r="G17" s="39"/>
      <c r="H17" s="39"/>
      <c r="I17" s="39"/>
      <c r="J17" s="39"/>
      <c r="K17" s="39"/>
      <c r="L17" s="39"/>
    </row>
  </sheetData>
  <mergeCells count="1">
    <mergeCell ref="A17:L17"/>
  </mergeCells>
  <dataValidations count="5">
    <dataValidation type="list" allowBlank="1" showInputMessage="1" showErrorMessage="1" sqref="C2:C101" xr:uid="{00000000-0002-0000-0500-000000000000}">
      <formula1>ThreatCategories</formula1>
    </dataValidation>
    <dataValidation type="list" allowBlank="1" showInputMessage="1" showErrorMessage="1" sqref="D2:D101" xr:uid="{00000000-0002-0000-0500-000001000000}">
      <formula1>ThreatSources</formula1>
    </dataValidation>
    <dataValidation type="whole" allowBlank="1" showInputMessage="1" showErrorMessage="1" sqref="G2:G101" xr:uid="{00000000-0002-0000-0500-000002000000}">
      <formula1>1</formula1>
      <formula2>5</formula2>
    </dataValidation>
    <dataValidation type="list" allowBlank="1" showInputMessage="1" showErrorMessage="1" sqref="H2:H101" xr:uid="{00000000-0002-0000-0500-000003000000}">
      <formula1>ImpactTypes</formula1>
    </dataValidation>
    <dataValidation type="list" allowBlank="1" showInputMessage="1" showErrorMessage="1" sqref="I2:I101" xr:uid="{00000000-0002-0000-0500-000004000000}">
      <formula1>HistoricalIncidents</formula1>
    </dataValidation>
  </dataValidations>
  <hyperlinks>
    <hyperlink ref="A17" r:id="rId1" xr:uid="{00000000-0004-0000-0500-000000000000}"/>
  </hyperlinks>
  <pageMargins left="0.75" right="0.75" top="1" bottom="1" header="0.5" footer="0.5"/>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BC2E6"/>
  </sheetPr>
  <dimension ref="A1:L101"/>
  <sheetViews>
    <sheetView workbookViewId="0"/>
  </sheetViews>
  <sheetFormatPr defaultRowHeight="14.4" x14ac:dyDescent="0.55000000000000004"/>
  <cols>
    <col min="1" max="12" width="20" customWidth="1"/>
  </cols>
  <sheetData>
    <row r="1" spans="1:12" x14ac:dyDescent="0.55000000000000004">
      <c r="A1" s="1" t="s">
        <v>106</v>
      </c>
      <c r="B1" s="1" t="s">
        <v>107</v>
      </c>
      <c r="C1" s="1" t="s">
        <v>108</v>
      </c>
      <c r="D1" s="1" t="s">
        <v>109</v>
      </c>
      <c r="E1" s="1" t="s">
        <v>88</v>
      </c>
      <c r="F1" s="1" t="s">
        <v>110</v>
      </c>
      <c r="G1" s="1" t="s">
        <v>111</v>
      </c>
      <c r="H1" s="1" t="s">
        <v>112</v>
      </c>
      <c r="I1" s="1" t="s">
        <v>113</v>
      </c>
      <c r="J1" s="17" t="s">
        <v>94</v>
      </c>
      <c r="K1" s="18">
        <f>Registration!B13</f>
        <v>0</v>
      </c>
    </row>
    <row r="2" spans="1:12" x14ac:dyDescent="0.55000000000000004">
      <c r="A2" s="6" t="str">
        <f t="shared" ref="A2:A16" si="0">IF(B2&lt;&gt;"","VU"&amp;TEXT(ROW()-1,"000"),"")</f>
        <v/>
      </c>
      <c r="B2" s="2"/>
      <c r="C2" s="2"/>
      <c r="D2" s="2"/>
      <c r="E2" s="2"/>
      <c r="F2" s="2"/>
      <c r="G2" s="2"/>
      <c r="H2" s="2"/>
      <c r="I2" s="2"/>
      <c r="J2" s="2"/>
      <c r="K2" s="6" t="str">
        <f>IF(AND(G2&lt;&gt;"",H2&lt;&gt;"",I2&lt;&gt;""),AVERAGE(G2,H2,I2)*CHOOSE(MATCH(F2,{"Known, Not Addressed","Known, Partially Addressed","Known, Fully Addressed","Unknown/Needs Assessment","Recently Discovered"},0),1,0.6,0.3,1.2,1.1),"")</f>
        <v/>
      </c>
      <c r="L2" s="2"/>
    </row>
    <row r="3" spans="1:12" x14ac:dyDescent="0.55000000000000004">
      <c r="A3" s="6" t="str">
        <f t="shared" si="0"/>
        <v/>
      </c>
      <c r="B3" s="2"/>
      <c r="C3" s="2"/>
      <c r="D3" s="2"/>
      <c r="E3" s="2"/>
      <c r="F3" s="2"/>
      <c r="G3" s="2"/>
      <c r="H3" s="2"/>
      <c r="I3" s="2"/>
      <c r="J3" s="2"/>
      <c r="K3" s="6" t="str">
        <f>IF(AND(G3&lt;&gt;"",H3&lt;&gt;"",I3&lt;&gt;""),AVERAGE(G3,H3,I3)*CHOOSE(MATCH(F3,{"Known, Not Addressed","Known, Partially Addressed","Known, Fully Addressed","Unknown/Needs Assessment","Recently Discovered"},0),1,0.6,0.3,1.2,1.1),"")</f>
        <v/>
      </c>
      <c r="L3" s="2"/>
    </row>
    <row r="4" spans="1:12" x14ac:dyDescent="0.55000000000000004">
      <c r="A4" s="6" t="str">
        <f t="shared" si="0"/>
        <v/>
      </c>
      <c r="B4" s="2"/>
      <c r="C4" s="2"/>
      <c r="D4" s="2"/>
      <c r="E4" s="2"/>
      <c r="F4" s="2"/>
      <c r="G4" s="2"/>
      <c r="H4" s="2"/>
      <c r="I4" s="2"/>
      <c r="J4" s="2"/>
      <c r="K4" s="6" t="str">
        <f>IF(AND(G4&lt;&gt;"",H4&lt;&gt;"",I4&lt;&gt;""),AVERAGE(G4,H4,I4)*CHOOSE(MATCH(F4,{"Known, Not Addressed","Known, Partially Addressed","Known, Fully Addressed","Unknown/Needs Assessment","Recently Discovered"},0),1,0.6,0.3,1.2,1.1),"")</f>
        <v/>
      </c>
      <c r="L4" s="2"/>
    </row>
    <row r="5" spans="1:12" x14ac:dyDescent="0.55000000000000004">
      <c r="A5" s="6" t="str">
        <f t="shared" si="0"/>
        <v/>
      </c>
      <c r="B5" s="2"/>
      <c r="C5" s="2"/>
      <c r="D5" s="2"/>
      <c r="E5" s="2"/>
      <c r="F5" s="2"/>
      <c r="G5" s="2"/>
      <c r="H5" s="2"/>
      <c r="I5" s="2"/>
      <c r="J5" s="2"/>
      <c r="K5" s="6" t="str">
        <f>IF(AND(G5&lt;&gt;"",H5&lt;&gt;"",I5&lt;&gt;""),AVERAGE(G5,H5,I5)*CHOOSE(MATCH(F5,{"Known, Not Addressed","Known, Partially Addressed","Known, Fully Addressed","Unknown/Needs Assessment","Recently Discovered"},0),1,0.6,0.3,1.2,1.1),"")</f>
        <v/>
      </c>
      <c r="L5" s="2"/>
    </row>
    <row r="6" spans="1:12" x14ac:dyDescent="0.55000000000000004">
      <c r="A6" s="6" t="str">
        <f t="shared" si="0"/>
        <v/>
      </c>
      <c r="B6" s="2"/>
      <c r="C6" s="2"/>
      <c r="D6" s="2"/>
      <c r="E6" s="2"/>
      <c r="F6" s="2"/>
      <c r="G6" s="2"/>
      <c r="H6" s="2"/>
      <c r="I6" s="2"/>
      <c r="J6" s="2"/>
      <c r="K6" s="6" t="str">
        <f>IF(AND(G6&lt;&gt;"",H6&lt;&gt;"",I6&lt;&gt;""),AVERAGE(G6,H6,I6)*CHOOSE(MATCH(F6,{"Known, Not Addressed","Known, Partially Addressed","Known, Fully Addressed","Unknown/Needs Assessment","Recently Discovered"},0),1,0.6,0.3,1.2,1.1),"")</f>
        <v/>
      </c>
      <c r="L6" s="2"/>
    </row>
    <row r="7" spans="1:12" x14ac:dyDescent="0.55000000000000004">
      <c r="A7" s="6" t="str">
        <f t="shared" si="0"/>
        <v/>
      </c>
      <c r="B7" s="2"/>
      <c r="C7" s="2"/>
      <c r="D7" s="2"/>
      <c r="E7" s="2"/>
      <c r="F7" s="2"/>
      <c r="G7" s="2"/>
      <c r="H7" s="2"/>
      <c r="I7" s="2"/>
      <c r="J7" s="2"/>
      <c r="K7" s="6" t="str">
        <f>IF(AND(G7&lt;&gt;"",H7&lt;&gt;"",I7&lt;&gt;""),AVERAGE(G7,H7,I7)*CHOOSE(MATCH(F7,{"Known, Not Addressed","Known, Partially Addressed","Known, Fully Addressed","Unknown/Needs Assessment","Recently Discovered"},0),1,0.6,0.3,1.2,1.1),"")</f>
        <v/>
      </c>
      <c r="L7" s="2"/>
    </row>
    <row r="8" spans="1:12" x14ac:dyDescent="0.55000000000000004">
      <c r="A8" s="6" t="str">
        <f t="shared" si="0"/>
        <v/>
      </c>
      <c r="B8" s="2"/>
      <c r="C8" s="2"/>
      <c r="D8" s="2"/>
      <c r="E8" s="2"/>
      <c r="F8" s="2"/>
      <c r="G8" s="2"/>
      <c r="H8" s="2"/>
      <c r="I8" s="2"/>
      <c r="J8" s="2"/>
      <c r="K8" s="6" t="str">
        <f>IF(AND(G8&lt;&gt;"",H8&lt;&gt;"",I8&lt;&gt;""),AVERAGE(G8,H8,I8)*CHOOSE(MATCH(F8,{"Known, Not Addressed","Known, Partially Addressed","Known, Fully Addressed","Unknown/Needs Assessment","Recently Discovered"},0),1,0.6,0.3,1.2,1.1),"")</f>
        <v/>
      </c>
      <c r="L8" s="2"/>
    </row>
    <row r="9" spans="1:12" x14ac:dyDescent="0.55000000000000004">
      <c r="A9" s="6" t="str">
        <f t="shared" si="0"/>
        <v/>
      </c>
      <c r="B9" s="2"/>
      <c r="C9" s="2"/>
      <c r="D9" s="2"/>
      <c r="E9" s="2"/>
      <c r="F9" s="2"/>
      <c r="G9" s="2"/>
      <c r="H9" s="2"/>
      <c r="I9" s="2"/>
      <c r="J9" s="2"/>
      <c r="K9" s="6" t="str">
        <f>IF(AND(G9&lt;&gt;"",H9&lt;&gt;"",I9&lt;&gt;""),AVERAGE(G9,H9,I9)*CHOOSE(MATCH(F9,{"Known, Not Addressed","Known, Partially Addressed","Known, Fully Addressed","Unknown/Needs Assessment","Recently Discovered"},0),1,0.6,0.3,1.2,1.1),"")</f>
        <v/>
      </c>
      <c r="L9" s="2"/>
    </row>
    <row r="10" spans="1:12" x14ac:dyDescent="0.55000000000000004">
      <c r="A10" s="6" t="str">
        <f t="shared" si="0"/>
        <v/>
      </c>
      <c r="B10" s="2"/>
      <c r="C10" s="2"/>
      <c r="D10" s="2"/>
      <c r="E10" s="2"/>
      <c r="F10" s="2"/>
      <c r="G10" s="2"/>
      <c r="H10" s="2"/>
      <c r="I10" s="2"/>
      <c r="J10" s="2"/>
      <c r="K10" s="6" t="str">
        <f>IF(AND(G10&lt;&gt;"",H10&lt;&gt;"",I10&lt;&gt;""),AVERAGE(G10,H10,I10)*CHOOSE(MATCH(F10,{"Known, Not Addressed","Known, Partially Addressed","Known, Fully Addressed","Unknown/Needs Assessment","Recently Discovered"},0),1,0.6,0.3,1.2,1.1),"")</f>
        <v/>
      </c>
      <c r="L10" s="2"/>
    </row>
    <row r="11" spans="1:12" x14ac:dyDescent="0.55000000000000004">
      <c r="A11" s="6" t="str">
        <f t="shared" si="0"/>
        <v/>
      </c>
      <c r="B11" s="2"/>
      <c r="C11" s="2"/>
      <c r="D11" s="2"/>
      <c r="E11" s="2"/>
      <c r="F11" s="2"/>
      <c r="G11" s="2"/>
      <c r="H11" s="2"/>
      <c r="I11" s="2"/>
      <c r="J11" s="2"/>
      <c r="K11" s="6" t="str">
        <f>IF(AND(G11&lt;&gt;"",H11&lt;&gt;"",I11&lt;&gt;""),AVERAGE(G11,H11,I11)*CHOOSE(MATCH(F11,{"Known, Not Addressed","Known, Partially Addressed","Known, Fully Addressed","Unknown/Needs Assessment","Recently Discovered"},0),1,0.6,0.3,1.2,1.1),"")</f>
        <v/>
      </c>
      <c r="L11" s="2"/>
    </row>
    <row r="12" spans="1:12" x14ac:dyDescent="0.55000000000000004">
      <c r="A12" s="6" t="str">
        <f t="shared" si="0"/>
        <v/>
      </c>
      <c r="B12" s="2"/>
      <c r="C12" s="2"/>
      <c r="D12" s="2"/>
      <c r="E12" s="2"/>
      <c r="F12" s="2"/>
      <c r="G12" s="2"/>
      <c r="H12" s="2"/>
      <c r="I12" s="2"/>
      <c r="J12" s="2"/>
      <c r="K12" s="6" t="str">
        <f>IF(AND(G12&lt;&gt;"",H12&lt;&gt;"",I12&lt;&gt;""),AVERAGE(G12,H12,I12)*CHOOSE(MATCH(F12,{"Known, Not Addressed","Known, Partially Addressed","Known, Fully Addressed","Unknown/Needs Assessment","Recently Discovered"},0),1,0.6,0.3,1.2,1.1),"")</f>
        <v/>
      </c>
      <c r="L12" s="2"/>
    </row>
    <row r="13" spans="1:12" x14ac:dyDescent="0.55000000000000004">
      <c r="A13" s="6" t="str">
        <f t="shared" si="0"/>
        <v/>
      </c>
      <c r="B13" s="2"/>
      <c r="C13" s="2"/>
      <c r="D13" s="2"/>
      <c r="E13" s="2"/>
      <c r="F13" s="2"/>
      <c r="G13" s="2"/>
      <c r="H13" s="2"/>
      <c r="I13" s="2"/>
      <c r="J13" s="2"/>
      <c r="K13" s="6" t="str">
        <f>IF(AND(G13&lt;&gt;"",H13&lt;&gt;"",I13&lt;&gt;""),AVERAGE(G13,H13,I13)*CHOOSE(MATCH(F13,{"Known, Not Addressed","Known, Partially Addressed","Known, Fully Addressed","Unknown/Needs Assessment","Recently Discovered"},0),1,0.6,0.3,1.2,1.1),"")</f>
        <v/>
      </c>
      <c r="L13" s="2"/>
    </row>
    <row r="14" spans="1:12" x14ac:dyDescent="0.55000000000000004">
      <c r="A14" s="6" t="str">
        <f t="shared" si="0"/>
        <v/>
      </c>
      <c r="B14" s="2"/>
      <c r="C14" s="2"/>
      <c r="D14" s="2"/>
      <c r="E14" s="2"/>
      <c r="F14" s="2"/>
      <c r="G14" s="2"/>
      <c r="H14" s="2"/>
      <c r="I14" s="2"/>
      <c r="J14" s="2"/>
      <c r="K14" s="6" t="str">
        <f>IF(AND(G14&lt;&gt;"",H14&lt;&gt;"",I14&lt;&gt;""),AVERAGE(G14,H14,I14)*CHOOSE(MATCH(F14,{"Known, Not Addressed","Known, Partially Addressed","Known, Fully Addressed","Unknown/Needs Assessment","Recently Discovered"},0),1,0.6,0.3,1.2,1.1),"")</f>
        <v/>
      </c>
      <c r="L14" s="2"/>
    </row>
    <row r="15" spans="1:12" x14ac:dyDescent="0.55000000000000004">
      <c r="A15" s="6" t="str">
        <f t="shared" si="0"/>
        <v/>
      </c>
      <c r="B15" s="2"/>
      <c r="C15" s="2"/>
      <c r="D15" s="2"/>
      <c r="E15" s="2"/>
      <c r="F15" s="2"/>
      <c r="G15" s="2"/>
      <c r="H15" s="2"/>
      <c r="I15" s="2"/>
      <c r="J15" s="2"/>
      <c r="K15" s="6" t="str">
        <f>IF(AND(G15&lt;&gt;"",H15&lt;&gt;"",I15&lt;&gt;""),AVERAGE(G15,H15,I15)*CHOOSE(MATCH(F15,{"Known, Not Addressed","Known, Partially Addressed","Known, Fully Addressed","Unknown/Needs Assessment","Recently Discovered"},0),1,0.6,0.3,1.2,1.1),"")</f>
        <v/>
      </c>
      <c r="L15" s="2"/>
    </row>
    <row r="16" spans="1:12" x14ac:dyDescent="0.55000000000000004">
      <c r="A16" s="6" t="str">
        <f t="shared" si="0"/>
        <v/>
      </c>
      <c r="B16" s="2"/>
      <c r="C16" s="2"/>
      <c r="D16" s="2"/>
      <c r="E16" s="2"/>
      <c r="F16" s="2"/>
      <c r="G16" s="2"/>
      <c r="H16" s="2"/>
      <c r="I16" s="2"/>
      <c r="J16" s="2"/>
      <c r="K16" s="6" t="str">
        <f>IF(AND(G16&lt;&gt;"",H16&lt;&gt;"",I16&lt;&gt;""),AVERAGE(G16,H16,I16)*CHOOSE(MATCH(F16,{"Known, Not Addressed","Known, Partially Addressed","Known, Fully Addressed","Unknown/Needs Assessment","Recently Discovered"},0),1,0.6,0.3,1.2,1.1),"")</f>
        <v/>
      </c>
      <c r="L16" s="2"/>
    </row>
    <row r="17" spans="1:12" ht="15.6" customHeight="1" x14ac:dyDescent="0.6">
      <c r="A17" s="43" t="s">
        <v>96</v>
      </c>
      <c r="B17" s="39"/>
      <c r="C17" s="39"/>
      <c r="D17" s="39"/>
      <c r="E17" s="39"/>
      <c r="F17" s="39"/>
      <c r="G17" s="39"/>
      <c r="H17" s="39"/>
      <c r="I17" s="39"/>
      <c r="J17" s="39"/>
      <c r="K17" s="39"/>
      <c r="L17" s="39"/>
    </row>
    <row r="18" spans="1:12" x14ac:dyDescent="0.55000000000000004">
      <c r="A18" s="6" t="str">
        <f t="shared" ref="A18:A49" si="1">IF(B18&lt;&gt;"","VU"&amp;TEXT(ROW()-1,"000"),"")</f>
        <v/>
      </c>
      <c r="B18" s="2"/>
      <c r="C18" s="2"/>
      <c r="D18" s="2"/>
      <c r="E18" s="2"/>
      <c r="F18" s="2"/>
      <c r="G18" s="2"/>
      <c r="H18" s="2"/>
      <c r="I18" s="2"/>
      <c r="J18" s="2"/>
      <c r="K18" s="6" t="str">
        <f>IF(AND(G18&lt;&gt;"",H18&lt;&gt;"",I18&lt;&gt;""),AVERAGE(G18,H18,I18)*CHOOSE(MATCH(F18,{"Known, Not Addressed","Known, Partially Addressed","Known, Fully Addressed","Unknown/Needs Assessment","Recently Discovered"},0),1,0.6,0.3,1.2,1.1),"")</f>
        <v/>
      </c>
      <c r="L18" s="2"/>
    </row>
    <row r="19" spans="1:12" x14ac:dyDescent="0.55000000000000004">
      <c r="A19" s="6" t="str">
        <f t="shared" si="1"/>
        <v/>
      </c>
      <c r="B19" s="2"/>
      <c r="C19" s="2"/>
      <c r="D19" s="2"/>
      <c r="E19" s="2"/>
      <c r="F19" s="2"/>
      <c r="G19" s="2"/>
      <c r="H19" s="2"/>
      <c r="I19" s="2"/>
      <c r="J19" s="2"/>
      <c r="K19" s="6" t="str">
        <f>IF(AND(G19&lt;&gt;"",H19&lt;&gt;"",I19&lt;&gt;""),AVERAGE(G19,H19,I19)*CHOOSE(MATCH(F19,{"Known, Not Addressed","Known, Partially Addressed","Known, Fully Addressed","Unknown/Needs Assessment","Recently Discovered"},0),1,0.6,0.3,1.2,1.1),"")</f>
        <v/>
      </c>
      <c r="L19" s="2"/>
    </row>
    <row r="20" spans="1:12" x14ac:dyDescent="0.55000000000000004">
      <c r="A20" s="6" t="str">
        <f t="shared" si="1"/>
        <v/>
      </c>
      <c r="B20" s="2"/>
      <c r="C20" s="2"/>
      <c r="D20" s="2"/>
      <c r="E20" s="2"/>
      <c r="F20" s="2"/>
      <c r="G20" s="2"/>
      <c r="H20" s="2"/>
      <c r="I20" s="2"/>
      <c r="J20" s="2"/>
      <c r="K20" s="6" t="str">
        <f>IF(AND(G20&lt;&gt;"",H20&lt;&gt;"",I20&lt;&gt;""),AVERAGE(G20,H20,I20)*CHOOSE(MATCH(F20,{"Known, Not Addressed","Known, Partially Addressed","Known, Fully Addressed","Unknown/Needs Assessment","Recently Discovered"},0),1,0.6,0.3,1.2,1.1),"")</f>
        <v/>
      </c>
      <c r="L20" s="2"/>
    </row>
    <row r="21" spans="1:12" x14ac:dyDescent="0.55000000000000004">
      <c r="A21" s="6" t="str">
        <f t="shared" si="1"/>
        <v/>
      </c>
      <c r="B21" s="2"/>
      <c r="C21" s="2"/>
      <c r="D21" s="2"/>
      <c r="E21" s="2"/>
      <c r="F21" s="2"/>
      <c r="G21" s="2"/>
      <c r="H21" s="2"/>
      <c r="I21" s="2"/>
      <c r="J21" s="2"/>
      <c r="K21" s="6" t="str">
        <f>IF(AND(G21&lt;&gt;"",H21&lt;&gt;"",I21&lt;&gt;""),AVERAGE(G21,H21,I21)*CHOOSE(MATCH(F21,{"Known, Not Addressed","Known, Partially Addressed","Known, Fully Addressed","Unknown/Needs Assessment","Recently Discovered"},0),1,0.6,0.3,1.2,1.1),"")</f>
        <v/>
      </c>
      <c r="L21" s="2"/>
    </row>
    <row r="22" spans="1:12" x14ac:dyDescent="0.55000000000000004">
      <c r="A22" s="6" t="str">
        <f t="shared" si="1"/>
        <v/>
      </c>
      <c r="B22" s="2"/>
      <c r="C22" s="2"/>
      <c r="D22" s="2"/>
      <c r="E22" s="2"/>
      <c r="F22" s="2"/>
      <c r="G22" s="2"/>
      <c r="H22" s="2"/>
      <c r="I22" s="2"/>
      <c r="J22" s="2"/>
      <c r="K22" s="6" t="str">
        <f>IF(AND(G22&lt;&gt;"",H22&lt;&gt;"",I22&lt;&gt;""),AVERAGE(G22,H22,I22)*CHOOSE(MATCH(F22,{"Known, Not Addressed","Known, Partially Addressed","Known, Fully Addressed","Unknown/Needs Assessment","Recently Discovered"},0),1,0.6,0.3,1.2,1.1),"")</f>
        <v/>
      </c>
      <c r="L22" s="2"/>
    </row>
    <row r="23" spans="1:12" x14ac:dyDescent="0.55000000000000004">
      <c r="A23" s="6" t="str">
        <f t="shared" si="1"/>
        <v/>
      </c>
      <c r="B23" s="2"/>
      <c r="C23" s="2"/>
      <c r="D23" s="2"/>
      <c r="E23" s="2"/>
      <c r="F23" s="2"/>
      <c r="G23" s="2"/>
      <c r="H23" s="2"/>
      <c r="I23" s="2"/>
      <c r="J23" s="2"/>
      <c r="K23" s="6" t="str">
        <f>IF(AND(G23&lt;&gt;"",H23&lt;&gt;"",I23&lt;&gt;""),AVERAGE(G23,H23,I23)*CHOOSE(MATCH(F23,{"Known, Not Addressed","Known, Partially Addressed","Known, Fully Addressed","Unknown/Needs Assessment","Recently Discovered"},0),1,0.6,0.3,1.2,1.1),"")</f>
        <v/>
      </c>
      <c r="L23" s="2"/>
    </row>
    <row r="24" spans="1:12" x14ac:dyDescent="0.55000000000000004">
      <c r="A24" s="6" t="str">
        <f t="shared" si="1"/>
        <v/>
      </c>
      <c r="B24" s="2"/>
      <c r="C24" s="2"/>
      <c r="D24" s="2"/>
      <c r="E24" s="2"/>
      <c r="F24" s="2"/>
      <c r="G24" s="2"/>
      <c r="H24" s="2"/>
      <c r="I24" s="2"/>
      <c r="J24" s="2"/>
      <c r="K24" s="6" t="str">
        <f>IF(AND(G24&lt;&gt;"",H24&lt;&gt;"",I24&lt;&gt;""),AVERAGE(G24,H24,I24)*CHOOSE(MATCH(F24,{"Known, Not Addressed","Known, Partially Addressed","Known, Fully Addressed","Unknown/Needs Assessment","Recently Discovered"},0),1,0.6,0.3,1.2,1.1),"")</f>
        <v/>
      </c>
      <c r="L24" s="2"/>
    </row>
    <row r="25" spans="1:12" x14ac:dyDescent="0.55000000000000004">
      <c r="A25" s="6" t="str">
        <f t="shared" si="1"/>
        <v/>
      </c>
      <c r="B25" s="2"/>
      <c r="C25" s="2"/>
      <c r="D25" s="2"/>
      <c r="E25" s="2"/>
      <c r="F25" s="2"/>
      <c r="G25" s="2"/>
      <c r="H25" s="2"/>
      <c r="I25" s="2"/>
      <c r="J25" s="2"/>
      <c r="K25" s="6" t="str">
        <f>IF(AND(G25&lt;&gt;"",H25&lt;&gt;"",I25&lt;&gt;""),AVERAGE(G25,H25,I25)*CHOOSE(MATCH(F25,{"Known, Not Addressed","Known, Partially Addressed","Known, Fully Addressed","Unknown/Needs Assessment","Recently Discovered"},0),1,0.6,0.3,1.2,1.1),"")</f>
        <v/>
      </c>
      <c r="L25" s="2"/>
    </row>
    <row r="26" spans="1:12" x14ac:dyDescent="0.55000000000000004">
      <c r="A26" s="6" t="str">
        <f t="shared" si="1"/>
        <v/>
      </c>
      <c r="B26" s="2"/>
      <c r="C26" s="2"/>
      <c r="D26" s="2"/>
      <c r="E26" s="2"/>
      <c r="F26" s="2"/>
      <c r="G26" s="2"/>
      <c r="H26" s="2"/>
      <c r="I26" s="2"/>
      <c r="J26" s="2"/>
      <c r="K26" s="6" t="str">
        <f>IF(AND(G26&lt;&gt;"",H26&lt;&gt;"",I26&lt;&gt;""),AVERAGE(G26,H26,I26)*CHOOSE(MATCH(F26,{"Known, Not Addressed","Known, Partially Addressed","Known, Fully Addressed","Unknown/Needs Assessment","Recently Discovered"},0),1,0.6,0.3,1.2,1.1),"")</f>
        <v/>
      </c>
      <c r="L26" s="2"/>
    </row>
    <row r="27" spans="1:12" x14ac:dyDescent="0.55000000000000004">
      <c r="A27" s="6" t="str">
        <f t="shared" si="1"/>
        <v/>
      </c>
      <c r="B27" s="2"/>
      <c r="C27" s="2"/>
      <c r="D27" s="2"/>
      <c r="E27" s="2"/>
      <c r="F27" s="2"/>
      <c r="G27" s="2"/>
      <c r="H27" s="2"/>
      <c r="I27" s="2"/>
      <c r="J27" s="2"/>
      <c r="K27" s="6" t="str">
        <f>IF(AND(G27&lt;&gt;"",H27&lt;&gt;"",I27&lt;&gt;""),AVERAGE(G27,H27,I27)*CHOOSE(MATCH(F27,{"Known, Not Addressed","Known, Partially Addressed","Known, Fully Addressed","Unknown/Needs Assessment","Recently Discovered"},0),1,0.6,0.3,1.2,1.1),"")</f>
        <v/>
      </c>
      <c r="L27" s="2"/>
    </row>
    <row r="28" spans="1:12" x14ac:dyDescent="0.55000000000000004">
      <c r="A28" s="6" t="str">
        <f t="shared" si="1"/>
        <v/>
      </c>
      <c r="B28" s="2"/>
      <c r="C28" s="2"/>
      <c r="D28" s="2"/>
      <c r="E28" s="2"/>
      <c r="F28" s="2"/>
      <c r="G28" s="2"/>
      <c r="H28" s="2"/>
      <c r="I28" s="2"/>
      <c r="J28" s="2"/>
      <c r="K28" s="6" t="str">
        <f>IF(AND(G28&lt;&gt;"",H28&lt;&gt;"",I28&lt;&gt;""),AVERAGE(G28,H28,I28)*CHOOSE(MATCH(F28,{"Known, Not Addressed","Known, Partially Addressed","Known, Fully Addressed","Unknown/Needs Assessment","Recently Discovered"},0),1,0.6,0.3,1.2,1.1),"")</f>
        <v/>
      </c>
      <c r="L28" s="2"/>
    </row>
    <row r="29" spans="1:12" x14ac:dyDescent="0.55000000000000004">
      <c r="A29" s="6" t="str">
        <f t="shared" si="1"/>
        <v/>
      </c>
      <c r="B29" s="2"/>
      <c r="C29" s="2"/>
      <c r="D29" s="2"/>
      <c r="E29" s="2"/>
      <c r="F29" s="2"/>
      <c r="G29" s="2"/>
      <c r="H29" s="2"/>
      <c r="I29" s="2"/>
      <c r="J29" s="2"/>
      <c r="K29" s="6" t="str">
        <f>IF(AND(G29&lt;&gt;"",H29&lt;&gt;"",I29&lt;&gt;""),AVERAGE(G29,H29,I29)*CHOOSE(MATCH(F29,{"Known, Not Addressed","Known, Partially Addressed","Known, Fully Addressed","Unknown/Needs Assessment","Recently Discovered"},0),1,0.6,0.3,1.2,1.1),"")</f>
        <v/>
      </c>
      <c r="L29" s="2"/>
    </row>
    <row r="30" spans="1:12" x14ac:dyDescent="0.55000000000000004">
      <c r="A30" s="6" t="str">
        <f t="shared" si="1"/>
        <v/>
      </c>
      <c r="B30" s="2"/>
      <c r="C30" s="2"/>
      <c r="D30" s="2"/>
      <c r="E30" s="2"/>
      <c r="F30" s="2"/>
      <c r="G30" s="2"/>
      <c r="H30" s="2"/>
      <c r="I30" s="2"/>
      <c r="J30" s="2"/>
      <c r="K30" s="6" t="str">
        <f>IF(AND(G30&lt;&gt;"",H30&lt;&gt;"",I30&lt;&gt;""),AVERAGE(G30,H30,I30)*CHOOSE(MATCH(F30,{"Known, Not Addressed","Known, Partially Addressed","Known, Fully Addressed","Unknown/Needs Assessment","Recently Discovered"},0),1,0.6,0.3,1.2,1.1),"")</f>
        <v/>
      </c>
      <c r="L30" s="2"/>
    </row>
    <row r="31" spans="1:12" x14ac:dyDescent="0.55000000000000004">
      <c r="A31" s="6" t="str">
        <f t="shared" si="1"/>
        <v/>
      </c>
      <c r="B31" s="2"/>
      <c r="C31" s="2"/>
      <c r="D31" s="2"/>
      <c r="E31" s="2"/>
      <c r="F31" s="2"/>
      <c r="G31" s="2"/>
      <c r="H31" s="2"/>
      <c r="I31" s="2"/>
      <c r="J31" s="2"/>
      <c r="K31" s="6" t="str">
        <f>IF(AND(G31&lt;&gt;"",H31&lt;&gt;"",I31&lt;&gt;""),AVERAGE(G31,H31,I31)*CHOOSE(MATCH(F31,{"Known, Not Addressed","Known, Partially Addressed","Known, Fully Addressed","Unknown/Needs Assessment","Recently Discovered"},0),1,0.6,0.3,1.2,1.1),"")</f>
        <v/>
      </c>
      <c r="L31" s="2"/>
    </row>
    <row r="32" spans="1:12" x14ac:dyDescent="0.55000000000000004">
      <c r="A32" s="6" t="str">
        <f t="shared" si="1"/>
        <v/>
      </c>
      <c r="B32" s="2"/>
      <c r="C32" s="2"/>
      <c r="D32" s="2"/>
      <c r="E32" s="2"/>
      <c r="F32" s="2"/>
      <c r="G32" s="2"/>
      <c r="H32" s="2"/>
      <c r="I32" s="2"/>
      <c r="J32" s="2"/>
      <c r="K32" s="6" t="str">
        <f>IF(AND(G32&lt;&gt;"",H32&lt;&gt;"",I32&lt;&gt;""),AVERAGE(G32,H32,I32)*CHOOSE(MATCH(F32,{"Known, Not Addressed","Known, Partially Addressed","Known, Fully Addressed","Unknown/Needs Assessment","Recently Discovered"},0),1,0.6,0.3,1.2,1.1),"")</f>
        <v/>
      </c>
      <c r="L32" s="2"/>
    </row>
    <row r="33" spans="1:12" x14ac:dyDescent="0.55000000000000004">
      <c r="A33" s="6" t="str">
        <f t="shared" si="1"/>
        <v/>
      </c>
      <c r="B33" s="2"/>
      <c r="C33" s="2"/>
      <c r="D33" s="2"/>
      <c r="E33" s="2"/>
      <c r="F33" s="2"/>
      <c r="G33" s="2"/>
      <c r="H33" s="2"/>
      <c r="I33" s="2"/>
      <c r="J33" s="2"/>
      <c r="K33" s="6" t="str">
        <f>IF(AND(G33&lt;&gt;"",H33&lt;&gt;"",I33&lt;&gt;""),AVERAGE(G33,H33,I33)*CHOOSE(MATCH(F33,{"Known, Not Addressed","Known, Partially Addressed","Known, Fully Addressed","Unknown/Needs Assessment","Recently Discovered"},0),1,0.6,0.3,1.2,1.1),"")</f>
        <v/>
      </c>
      <c r="L33" s="2"/>
    </row>
    <row r="34" spans="1:12" x14ac:dyDescent="0.55000000000000004">
      <c r="A34" s="6" t="str">
        <f t="shared" si="1"/>
        <v/>
      </c>
      <c r="B34" s="2"/>
      <c r="C34" s="2"/>
      <c r="D34" s="2"/>
      <c r="E34" s="2"/>
      <c r="F34" s="2"/>
      <c r="G34" s="2"/>
      <c r="H34" s="2"/>
      <c r="I34" s="2"/>
      <c r="J34" s="2"/>
      <c r="K34" s="6" t="str">
        <f>IF(AND(G34&lt;&gt;"",H34&lt;&gt;"",I34&lt;&gt;""),AVERAGE(G34,H34,I34)*CHOOSE(MATCH(F34,{"Known, Not Addressed","Known, Partially Addressed","Known, Fully Addressed","Unknown/Needs Assessment","Recently Discovered"},0),1,0.6,0.3,1.2,1.1),"")</f>
        <v/>
      </c>
      <c r="L34" s="2"/>
    </row>
    <row r="35" spans="1:12" x14ac:dyDescent="0.55000000000000004">
      <c r="A35" s="6" t="str">
        <f t="shared" si="1"/>
        <v/>
      </c>
      <c r="B35" s="2"/>
      <c r="C35" s="2"/>
      <c r="D35" s="2"/>
      <c r="E35" s="2"/>
      <c r="F35" s="2"/>
      <c r="G35" s="2"/>
      <c r="H35" s="2"/>
      <c r="I35" s="2"/>
      <c r="J35" s="2"/>
      <c r="K35" s="6" t="str">
        <f>IF(AND(G35&lt;&gt;"",H35&lt;&gt;"",I35&lt;&gt;""),AVERAGE(G35,H35,I35)*CHOOSE(MATCH(F35,{"Known, Not Addressed","Known, Partially Addressed","Known, Fully Addressed","Unknown/Needs Assessment","Recently Discovered"},0),1,0.6,0.3,1.2,1.1),"")</f>
        <v/>
      </c>
      <c r="L35" s="2"/>
    </row>
    <row r="36" spans="1:12" x14ac:dyDescent="0.55000000000000004">
      <c r="A36" s="6" t="str">
        <f t="shared" si="1"/>
        <v/>
      </c>
      <c r="B36" s="2"/>
      <c r="C36" s="2"/>
      <c r="D36" s="2"/>
      <c r="E36" s="2"/>
      <c r="F36" s="2"/>
      <c r="G36" s="2"/>
      <c r="H36" s="2"/>
      <c r="I36" s="2"/>
      <c r="J36" s="2"/>
      <c r="K36" s="6" t="str">
        <f>IF(AND(G36&lt;&gt;"",H36&lt;&gt;"",I36&lt;&gt;""),AVERAGE(G36,H36,I36)*CHOOSE(MATCH(F36,{"Known, Not Addressed","Known, Partially Addressed","Known, Fully Addressed","Unknown/Needs Assessment","Recently Discovered"},0),1,0.6,0.3,1.2,1.1),"")</f>
        <v/>
      </c>
      <c r="L36" s="2"/>
    </row>
    <row r="37" spans="1:12" x14ac:dyDescent="0.55000000000000004">
      <c r="A37" s="6" t="str">
        <f t="shared" si="1"/>
        <v/>
      </c>
      <c r="B37" s="2"/>
      <c r="C37" s="2"/>
      <c r="D37" s="2"/>
      <c r="E37" s="2"/>
      <c r="F37" s="2"/>
      <c r="G37" s="2"/>
      <c r="H37" s="2"/>
      <c r="I37" s="2"/>
      <c r="J37" s="2"/>
      <c r="K37" s="6" t="str">
        <f>IF(AND(G37&lt;&gt;"",H37&lt;&gt;"",I37&lt;&gt;""),AVERAGE(G37,H37,I37)*CHOOSE(MATCH(F37,{"Known, Not Addressed","Known, Partially Addressed","Known, Fully Addressed","Unknown/Needs Assessment","Recently Discovered"},0),1,0.6,0.3,1.2,1.1),"")</f>
        <v/>
      </c>
      <c r="L37" s="2"/>
    </row>
    <row r="38" spans="1:12" x14ac:dyDescent="0.55000000000000004">
      <c r="A38" s="6" t="str">
        <f t="shared" si="1"/>
        <v/>
      </c>
      <c r="B38" s="2"/>
      <c r="C38" s="2"/>
      <c r="D38" s="2"/>
      <c r="E38" s="2"/>
      <c r="F38" s="2"/>
      <c r="G38" s="2"/>
      <c r="H38" s="2"/>
      <c r="I38" s="2"/>
      <c r="J38" s="2"/>
      <c r="K38" s="6" t="str">
        <f>IF(AND(G38&lt;&gt;"",H38&lt;&gt;"",I38&lt;&gt;""),AVERAGE(G38,H38,I38)*CHOOSE(MATCH(F38,{"Known, Not Addressed","Known, Partially Addressed","Known, Fully Addressed","Unknown/Needs Assessment","Recently Discovered"},0),1,0.6,0.3,1.2,1.1),"")</f>
        <v/>
      </c>
      <c r="L38" s="2"/>
    </row>
    <row r="39" spans="1:12" x14ac:dyDescent="0.55000000000000004">
      <c r="A39" s="6" t="str">
        <f t="shared" si="1"/>
        <v/>
      </c>
      <c r="B39" s="2"/>
      <c r="C39" s="2"/>
      <c r="D39" s="2"/>
      <c r="E39" s="2"/>
      <c r="F39" s="2"/>
      <c r="G39" s="2"/>
      <c r="H39" s="2"/>
      <c r="I39" s="2"/>
      <c r="J39" s="2"/>
      <c r="K39" s="6" t="str">
        <f>IF(AND(G39&lt;&gt;"",H39&lt;&gt;"",I39&lt;&gt;""),AVERAGE(G39,H39,I39)*CHOOSE(MATCH(F39,{"Known, Not Addressed","Known, Partially Addressed","Known, Fully Addressed","Unknown/Needs Assessment","Recently Discovered"},0),1,0.6,0.3,1.2,1.1),"")</f>
        <v/>
      </c>
      <c r="L39" s="2"/>
    </row>
    <row r="40" spans="1:12" x14ac:dyDescent="0.55000000000000004">
      <c r="A40" s="6" t="str">
        <f t="shared" si="1"/>
        <v/>
      </c>
      <c r="B40" s="2"/>
      <c r="C40" s="2"/>
      <c r="D40" s="2"/>
      <c r="E40" s="2"/>
      <c r="F40" s="2"/>
      <c r="G40" s="2"/>
      <c r="H40" s="2"/>
      <c r="I40" s="2"/>
      <c r="J40" s="2"/>
      <c r="K40" s="6" t="str">
        <f>IF(AND(G40&lt;&gt;"",H40&lt;&gt;"",I40&lt;&gt;""),AVERAGE(G40,H40,I40)*CHOOSE(MATCH(F40,{"Known, Not Addressed","Known, Partially Addressed","Known, Fully Addressed","Unknown/Needs Assessment","Recently Discovered"},0),1,0.6,0.3,1.2,1.1),"")</f>
        <v/>
      </c>
      <c r="L40" s="2"/>
    </row>
    <row r="41" spans="1:12" x14ac:dyDescent="0.55000000000000004">
      <c r="A41" s="6" t="str">
        <f t="shared" si="1"/>
        <v/>
      </c>
      <c r="B41" s="2"/>
      <c r="C41" s="2"/>
      <c r="D41" s="2"/>
      <c r="E41" s="2"/>
      <c r="F41" s="2"/>
      <c r="G41" s="2"/>
      <c r="H41" s="2"/>
      <c r="I41" s="2"/>
      <c r="J41" s="2"/>
      <c r="K41" s="6" t="str">
        <f>IF(AND(G41&lt;&gt;"",H41&lt;&gt;"",I41&lt;&gt;""),AVERAGE(G41,H41,I41)*CHOOSE(MATCH(F41,{"Known, Not Addressed","Known, Partially Addressed","Known, Fully Addressed","Unknown/Needs Assessment","Recently Discovered"},0),1,0.6,0.3,1.2,1.1),"")</f>
        <v/>
      </c>
      <c r="L41" s="2"/>
    </row>
    <row r="42" spans="1:12" x14ac:dyDescent="0.55000000000000004">
      <c r="A42" s="6" t="str">
        <f t="shared" si="1"/>
        <v/>
      </c>
      <c r="B42" s="2"/>
      <c r="C42" s="2"/>
      <c r="D42" s="2"/>
      <c r="E42" s="2"/>
      <c r="F42" s="2"/>
      <c r="G42" s="2"/>
      <c r="H42" s="2"/>
      <c r="I42" s="2"/>
      <c r="J42" s="2"/>
      <c r="K42" s="6" t="str">
        <f>IF(AND(G42&lt;&gt;"",H42&lt;&gt;"",I42&lt;&gt;""),AVERAGE(G42,H42,I42)*CHOOSE(MATCH(F42,{"Known, Not Addressed","Known, Partially Addressed","Known, Fully Addressed","Unknown/Needs Assessment","Recently Discovered"},0),1,0.6,0.3,1.2,1.1),"")</f>
        <v/>
      </c>
      <c r="L42" s="2"/>
    </row>
    <row r="43" spans="1:12" x14ac:dyDescent="0.55000000000000004">
      <c r="A43" s="6" t="str">
        <f t="shared" si="1"/>
        <v/>
      </c>
      <c r="B43" s="2"/>
      <c r="C43" s="2"/>
      <c r="D43" s="2"/>
      <c r="E43" s="2"/>
      <c r="F43" s="2"/>
      <c r="G43" s="2"/>
      <c r="H43" s="2"/>
      <c r="I43" s="2"/>
      <c r="J43" s="2"/>
      <c r="K43" s="6" t="str">
        <f>IF(AND(G43&lt;&gt;"",H43&lt;&gt;"",I43&lt;&gt;""),AVERAGE(G43,H43,I43)*CHOOSE(MATCH(F43,{"Known, Not Addressed","Known, Partially Addressed","Known, Fully Addressed","Unknown/Needs Assessment","Recently Discovered"},0),1,0.6,0.3,1.2,1.1),"")</f>
        <v/>
      </c>
      <c r="L43" s="2"/>
    </row>
    <row r="44" spans="1:12" x14ac:dyDescent="0.55000000000000004">
      <c r="A44" s="6" t="str">
        <f t="shared" si="1"/>
        <v/>
      </c>
      <c r="B44" s="2"/>
      <c r="C44" s="2"/>
      <c r="D44" s="2"/>
      <c r="E44" s="2"/>
      <c r="F44" s="2"/>
      <c r="G44" s="2"/>
      <c r="H44" s="2"/>
      <c r="I44" s="2"/>
      <c r="J44" s="2"/>
      <c r="K44" s="6" t="str">
        <f>IF(AND(G44&lt;&gt;"",H44&lt;&gt;"",I44&lt;&gt;""),AVERAGE(G44,H44,I44)*CHOOSE(MATCH(F44,{"Known, Not Addressed","Known, Partially Addressed","Known, Fully Addressed","Unknown/Needs Assessment","Recently Discovered"},0),1,0.6,0.3,1.2,1.1),"")</f>
        <v/>
      </c>
      <c r="L44" s="2"/>
    </row>
    <row r="45" spans="1:12" x14ac:dyDescent="0.55000000000000004">
      <c r="A45" s="6" t="str">
        <f t="shared" si="1"/>
        <v/>
      </c>
      <c r="B45" s="2"/>
      <c r="C45" s="2"/>
      <c r="D45" s="2"/>
      <c r="E45" s="2"/>
      <c r="F45" s="2"/>
      <c r="G45" s="2"/>
      <c r="H45" s="2"/>
      <c r="I45" s="2"/>
      <c r="J45" s="2"/>
      <c r="K45" s="6" t="str">
        <f>IF(AND(G45&lt;&gt;"",H45&lt;&gt;"",I45&lt;&gt;""),AVERAGE(G45,H45,I45)*CHOOSE(MATCH(F45,{"Known, Not Addressed","Known, Partially Addressed","Known, Fully Addressed","Unknown/Needs Assessment","Recently Discovered"},0),1,0.6,0.3,1.2,1.1),"")</f>
        <v/>
      </c>
      <c r="L45" s="2"/>
    </row>
    <row r="46" spans="1:12" x14ac:dyDescent="0.55000000000000004">
      <c r="A46" s="6" t="str">
        <f t="shared" si="1"/>
        <v/>
      </c>
      <c r="B46" s="2"/>
      <c r="C46" s="2"/>
      <c r="D46" s="2"/>
      <c r="E46" s="2"/>
      <c r="F46" s="2"/>
      <c r="G46" s="2"/>
      <c r="H46" s="2"/>
      <c r="I46" s="2"/>
      <c r="J46" s="2"/>
      <c r="K46" s="6" t="str">
        <f>IF(AND(G46&lt;&gt;"",H46&lt;&gt;"",I46&lt;&gt;""),AVERAGE(G46,H46,I46)*CHOOSE(MATCH(F46,{"Known, Not Addressed","Known, Partially Addressed","Known, Fully Addressed","Unknown/Needs Assessment","Recently Discovered"},0),1,0.6,0.3,1.2,1.1),"")</f>
        <v/>
      </c>
      <c r="L46" s="2"/>
    </row>
    <row r="47" spans="1:12" x14ac:dyDescent="0.55000000000000004">
      <c r="A47" s="6" t="str">
        <f t="shared" si="1"/>
        <v/>
      </c>
      <c r="B47" s="2"/>
      <c r="C47" s="2"/>
      <c r="D47" s="2"/>
      <c r="E47" s="2"/>
      <c r="F47" s="2"/>
      <c r="G47" s="2"/>
      <c r="H47" s="2"/>
      <c r="I47" s="2"/>
      <c r="J47" s="2"/>
      <c r="K47" s="6" t="str">
        <f>IF(AND(G47&lt;&gt;"",H47&lt;&gt;"",I47&lt;&gt;""),AVERAGE(G47,H47,I47)*CHOOSE(MATCH(F47,{"Known, Not Addressed","Known, Partially Addressed","Known, Fully Addressed","Unknown/Needs Assessment","Recently Discovered"},0),1,0.6,0.3,1.2,1.1),"")</f>
        <v/>
      </c>
      <c r="L47" s="2"/>
    </row>
    <row r="48" spans="1:12" x14ac:dyDescent="0.55000000000000004">
      <c r="A48" s="6" t="str">
        <f t="shared" si="1"/>
        <v/>
      </c>
      <c r="B48" s="2"/>
      <c r="C48" s="2"/>
      <c r="D48" s="2"/>
      <c r="E48" s="2"/>
      <c r="F48" s="2"/>
      <c r="G48" s="2"/>
      <c r="H48" s="2"/>
      <c r="I48" s="2"/>
      <c r="J48" s="2"/>
      <c r="K48" s="6" t="str">
        <f>IF(AND(G48&lt;&gt;"",H48&lt;&gt;"",I48&lt;&gt;""),AVERAGE(G48,H48,I48)*CHOOSE(MATCH(F48,{"Known, Not Addressed","Known, Partially Addressed","Known, Fully Addressed","Unknown/Needs Assessment","Recently Discovered"},0),1,0.6,0.3,1.2,1.1),"")</f>
        <v/>
      </c>
      <c r="L48" s="2"/>
    </row>
    <row r="49" spans="1:12" x14ac:dyDescent="0.55000000000000004">
      <c r="A49" s="6" t="str">
        <f t="shared" si="1"/>
        <v/>
      </c>
      <c r="B49" s="2"/>
      <c r="C49" s="2"/>
      <c r="D49" s="2"/>
      <c r="E49" s="2"/>
      <c r="F49" s="2"/>
      <c r="G49" s="2"/>
      <c r="H49" s="2"/>
      <c r="I49" s="2"/>
      <c r="J49" s="2"/>
      <c r="K49" s="6" t="str">
        <f>IF(AND(G49&lt;&gt;"",H49&lt;&gt;"",I49&lt;&gt;""),AVERAGE(G49,H49,I49)*CHOOSE(MATCH(F49,{"Known, Not Addressed","Known, Partially Addressed","Known, Fully Addressed","Unknown/Needs Assessment","Recently Discovered"},0),1,0.6,0.3,1.2,1.1),"")</f>
        <v/>
      </c>
      <c r="L49" s="2"/>
    </row>
    <row r="50" spans="1:12" x14ac:dyDescent="0.55000000000000004">
      <c r="A50" s="6" t="str">
        <f t="shared" ref="A50:A81" si="2">IF(B50&lt;&gt;"","VU"&amp;TEXT(ROW()-1,"000"),"")</f>
        <v/>
      </c>
      <c r="B50" s="2"/>
      <c r="C50" s="2"/>
      <c r="D50" s="2"/>
      <c r="E50" s="2"/>
      <c r="F50" s="2"/>
      <c r="G50" s="2"/>
      <c r="H50" s="2"/>
      <c r="I50" s="2"/>
      <c r="J50" s="2"/>
      <c r="K50" s="6" t="str">
        <f>IF(AND(G50&lt;&gt;"",H50&lt;&gt;"",I50&lt;&gt;""),AVERAGE(G50,H50,I50)*CHOOSE(MATCH(F50,{"Known, Not Addressed","Known, Partially Addressed","Known, Fully Addressed","Unknown/Needs Assessment","Recently Discovered"},0),1,0.6,0.3,1.2,1.1),"")</f>
        <v/>
      </c>
      <c r="L50" s="2"/>
    </row>
    <row r="51" spans="1:12" x14ac:dyDescent="0.55000000000000004">
      <c r="A51" s="6" t="str">
        <f t="shared" si="2"/>
        <v/>
      </c>
      <c r="B51" s="2"/>
      <c r="C51" s="2"/>
      <c r="D51" s="2"/>
      <c r="E51" s="2"/>
      <c r="F51" s="2"/>
      <c r="G51" s="2"/>
      <c r="H51" s="2"/>
      <c r="I51" s="2"/>
      <c r="J51" s="2"/>
      <c r="K51" s="6" t="str">
        <f>IF(AND(G51&lt;&gt;"",H51&lt;&gt;"",I51&lt;&gt;""),AVERAGE(G51,H51,I51)*CHOOSE(MATCH(F51,{"Known, Not Addressed","Known, Partially Addressed","Known, Fully Addressed","Unknown/Needs Assessment","Recently Discovered"},0),1,0.6,0.3,1.2,1.1),"")</f>
        <v/>
      </c>
      <c r="L51" s="2"/>
    </row>
    <row r="52" spans="1:12" x14ac:dyDescent="0.55000000000000004">
      <c r="A52" s="6" t="str">
        <f t="shared" si="2"/>
        <v/>
      </c>
      <c r="B52" s="2"/>
      <c r="C52" s="2"/>
      <c r="D52" s="2"/>
      <c r="E52" s="2"/>
      <c r="F52" s="2"/>
      <c r="G52" s="2"/>
      <c r="H52" s="2"/>
      <c r="I52" s="2"/>
      <c r="J52" s="2"/>
      <c r="K52" s="6" t="str">
        <f>IF(AND(G52&lt;&gt;"",H52&lt;&gt;"",I52&lt;&gt;""),AVERAGE(G52,H52,I52)*CHOOSE(MATCH(F52,{"Known, Not Addressed","Known, Partially Addressed","Known, Fully Addressed","Unknown/Needs Assessment","Recently Discovered"},0),1,0.6,0.3,1.2,1.1),"")</f>
        <v/>
      </c>
      <c r="L52" s="2"/>
    </row>
    <row r="53" spans="1:12" x14ac:dyDescent="0.55000000000000004">
      <c r="A53" s="6" t="str">
        <f t="shared" si="2"/>
        <v/>
      </c>
      <c r="B53" s="2"/>
      <c r="C53" s="2"/>
      <c r="D53" s="2"/>
      <c r="E53" s="2"/>
      <c r="F53" s="2"/>
      <c r="G53" s="2"/>
      <c r="H53" s="2"/>
      <c r="I53" s="2"/>
      <c r="J53" s="2"/>
      <c r="K53" s="6" t="str">
        <f>IF(AND(G53&lt;&gt;"",H53&lt;&gt;"",I53&lt;&gt;""),AVERAGE(G53,H53,I53)*CHOOSE(MATCH(F53,{"Known, Not Addressed","Known, Partially Addressed","Known, Fully Addressed","Unknown/Needs Assessment","Recently Discovered"},0),1,0.6,0.3,1.2,1.1),"")</f>
        <v/>
      </c>
      <c r="L53" s="2"/>
    </row>
    <row r="54" spans="1:12" x14ac:dyDescent="0.55000000000000004">
      <c r="A54" s="6" t="str">
        <f t="shared" si="2"/>
        <v/>
      </c>
      <c r="B54" s="2"/>
      <c r="C54" s="2"/>
      <c r="D54" s="2"/>
      <c r="E54" s="2"/>
      <c r="F54" s="2"/>
      <c r="G54" s="2"/>
      <c r="H54" s="2"/>
      <c r="I54" s="2"/>
      <c r="J54" s="2"/>
      <c r="K54" s="6" t="str">
        <f>IF(AND(G54&lt;&gt;"",H54&lt;&gt;"",I54&lt;&gt;""),AVERAGE(G54,H54,I54)*CHOOSE(MATCH(F54,{"Known, Not Addressed","Known, Partially Addressed","Known, Fully Addressed","Unknown/Needs Assessment","Recently Discovered"},0),1,0.6,0.3,1.2,1.1),"")</f>
        <v/>
      </c>
      <c r="L54" s="2"/>
    </row>
    <row r="55" spans="1:12" x14ac:dyDescent="0.55000000000000004">
      <c r="A55" s="6" t="str">
        <f t="shared" si="2"/>
        <v/>
      </c>
      <c r="B55" s="2"/>
      <c r="C55" s="2"/>
      <c r="D55" s="2"/>
      <c r="E55" s="2"/>
      <c r="F55" s="2"/>
      <c r="G55" s="2"/>
      <c r="H55" s="2"/>
      <c r="I55" s="2"/>
      <c r="J55" s="2"/>
      <c r="K55" s="6" t="str">
        <f>IF(AND(G55&lt;&gt;"",H55&lt;&gt;"",I55&lt;&gt;""),AVERAGE(G55,H55,I55)*CHOOSE(MATCH(F55,{"Known, Not Addressed","Known, Partially Addressed","Known, Fully Addressed","Unknown/Needs Assessment","Recently Discovered"},0),1,0.6,0.3,1.2,1.1),"")</f>
        <v/>
      </c>
      <c r="L55" s="2"/>
    </row>
    <row r="56" spans="1:12" x14ac:dyDescent="0.55000000000000004">
      <c r="A56" s="6" t="str">
        <f t="shared" si="2"/>
        <v/>
      </c>
      <c r="B56" s="2"/>
      <c r="C56" s="2"/>
      <c r="D56" s="2"/>
      <c r="E56" s="2"/>
      <c r="F56" s="2"/>
      <c r="G56" s="2"/>
      <c r="H56" s="2"/>
      <c r="I56" s="2"/>
      <c r="J56" s="2"/>
      <c r="K56" s="6" t="str">
        <f>IF(AND(G56&lt;&gt;"",H56&lt;&gt;"",I56&lt;&gt;""),AVERAGE(G56,H56,I56)*CHOOSE(MATCH(F56,{"Known, Not Addressed","Known, Partially Addressed","Known, Fully Addressed","Unknown/Needs Assessment","Recently Discovered"},0),1,0.6,0.3,1.2,1.1),"")</f>
        <v/>
      </c>
      <c r="L56" s="2"/>
    </row>
    <row r="57" spans="1:12" x14ac:dyDescent="0.55000000000000004">
      <c r="A57" s="6" t="str">
        <f t="shared" si="2"/>
        <v/>
      </c>
      <c r="B57" s="2"/>
      <c r="C57" s="2"/>
      <c r="D57" s="2"/>
      <c r="E57" s="2"/>
      <c r="F57" s="2"/>
      <c r="G57" s="2"/>
      <c r="H57" s="2"/>
      <c r="I57" s="2"/>
      <c r="J57" s="2"/>
      <c r="K57" s="6" t="str">
        <f>IF(AND(G57&lt;&gt;"",H57&lt;&gt;"",I57&lt;&gt;""),AVERAGE(G57,H57,I57)*CHOOSE(MATCH(F57,{"Known, Not Addressed","Known, Partially Addressed","Known, Fully Addressed","Unknown/Needs Assessment","Recently Discovered"},0),1,0.6,0.3,1.2,1.1),"")</f>
        <v/>
      </c>
      <c r="L57" s="2"/>
    </row>
    <row r="58" spans="1:12" x14ac:dyDescent="0.55000000000000004">
      <c r="A58" s="6" t="str">
        <f t="shared" si="2"/>
        <v/>
      </c>
      <c r="B58" s="2"/>
      <c r="C58" s="2"/>
      <c r="D58" s="2"/>
      <c r="E58" s="2"/>
      <c r="F58" s="2"/>
      <c r="G58" s="2"/>
      <c r="H58" s="2"/>
      <c r="I58" s="2"/>
      <c r="J58" s="2"/>
      <c r="K58" s="6" t="str">
        <f>IF(AND(G58&lt;&gt;"",H58&lt;&gt;"",I58&lt;&gt;""),AVERAGE(G58,H58,I58)*CHOOSE(MATCH(F58,{"Known, Not Addressed","Known, Partially Addressed","Known, Fully Addressed","Unknown/Needs Assessment","Recently Discovered"},0),1,0.6,0.3,1.2,1.1),"")</f>
        <v/>
      </c>
      <c r="L58" s="2"/>
    </row>
    <row r="59" spans="1:12" x14ac:dyDescent="0.55000000000000004">
      <c r="A59" s="6" t="str">
        <f t="shared" si="2"/>
        <v/>
      </c>
      <c r="B59" s="2"/>
      <c r="C59" s="2"/>
      <c r="D59" s="2"/>
      <c r="E59" s="2"/>
      <c r="F59" s="2"/>
      <c r="G59" s="2"/>
      <c r="H59" s="2"/>
      <c r="I59" s="2"/>
      <c r="J59" s="2"/>
      <c r="K59" s="6" t="str">
        <f>IF(AND(G59&lt;&gt;"",H59&lt;&gt;"",I59&lt;&gt;""),AVERAGE(G59,H59,I59)*CHOOSE(MATCH(F59,{"Known, Not Addressed","Known, Partially Addressed","Known, Fully Addressed","Unknown/Needs Assessment","Recently Discovered"},0),1,0.6,0.3,1.2,1.1),"")</f>
        <v/>
      </c>
      <c r="L59" s="2"/>
    </row>
    <row r="60" spans="1:12" x14ac:dyDescent="0.55000000000000004">
      <c r="A60" s="6" t="str">
        <f t="shared" si="2"/>
        <v/>
      </c>
      <c r="B60" s="2"/>
      <c r="C60" s="2"/>
      <c r="D60" s="2"/>
      <c r="E60" s="2"/>
      <c r="F60" s="2"/>
      <c r="G60" s="2"/>
      <c r="H60" s="2"/>
      <c r="I60" s="2"/>
      <c r="J60" s="2"/>
      <c r="K60" s="6" t="str">
        <f>IF(AND(G60&lt;&gt;"",H60&lt;&gt;"",I60&lt;&gt;""),AVERAGE(G60,H60,I60)*CHOOSE(MATCH(F60,{"Known, Not Addressed","Known, Partially Addressed","Known, Fully Addressed","Unknown/Needs Assessment","Recently Discovered"},0),1,0.6,0.3,1.2,1.1),"")</f>
        <v/>
      </c>
      <c r="L60" s="2"/>
    </row>
    <row r="61" spans="1:12" x14ac:dyDescent="0.55000000000000004">
      <c r="A61" s="6" t="str">
        <f t="shared" si="2"/>
        <v/>
      </c>
      <c r="B61" s="2"/>
      <c r="C61" s="2"/>
      <c r="D61" s="2"/>
      <c r="E61" s="2"/>
      <c r="F61" s="2"/>
      <c r="G61" s="2"/>
      <c r="H61" s="2"/>
      <c r="I61" s="2"/>
      <c r="J61" s="2"/>
      <c r="K61" s="6" t="str">
        <f>IF(AND(G61&lt;&gt;"",H61&lt;&gt;"",I61&lt;&gt;""),AVERAGE(G61,H61,I61)*CHOOSE(MATCH(F61,{"Known, Not Addressed","Known, Partially Addressed","Known, Fully Addressed","Unknown/Needs Assessment","Recently Discovered"},0),1,0.6,0.3,1.2,1.1),"")</f>
        <v/>
      </c>
      <c r="L61" s="2"/>
    </row>
    <row r="62" spans="1:12" x14ac:dyDescent="0.55000000000000004">
      <c r="A62" s="6" t="str">
        <f t="shared" si="2"/>
        <v/>
      </c>
      <c r="B62" s="2"/>
      <c r="C62" s="2"/>
      <c r="D62" s="2"/>
      <c r="E62" s="2"/>
      <c r="F62" s="2"/>
      <c r="G62" s="2"/>
      <c r="H62" s="2"/>
      <c r="I62" s="2"/>
      <c r="J62" s="2"/>
      <c r="K62" s="6" t="str">
        <f>IF(AND(G62&lt;&gt;"",H62&lt;&gt;"",I62&lt;&gt;""),AVERAGE(G62,H62,I62)*CHOOSE(MATCH(F62,{"Known, Not Addressed","Known, Partially Addressed","Known, Fully Addressed","Unknown/Needs Assessment","Recently Discovered"},0),1,0.6,0.3,1.2,1.1),"")</f>
        <v/>
      </c>
      <c r="L62" s="2"/>
    </row>
    <row r="63" spans="1:12" x14ac:dyDescent="0.55000000000000004">
      <c r="A63" s="6" t="str">
        <f t="shared" si="2"/>
        <v/>
      </c>
      <c r="B63" s="2"/>
      <c r="C63" s="2"/>
      <c r="D63" s="2"/>
      <c r="E63" s="2"/>
      <c r="F63" s="2"/>
      <c r="G63" s="2"/>
      <c r="H63" s="2"/>
      <c r="I63" s="2"/>
      <c r="J63" s="2"/>
      <c r="K63" s="6" t="str">
        <f>IF(AND(G63&lt;&gt;"",H63&lt;&gt;"",I63&lt;&gt;""),AVERAGE(G63,H63,I63)*CHOOSE(MATCH(F63,{"Known, Not Addressed","Known, Partially Addressed","Known, Fully Addressed","Unknown/Needs Assessment","Recently Discovered"},0),1,0.6,0.3,1.2,1.1),"")</f>
        <v/>
      </c>
      <c r="L63" s="2"/>
    </row>
    <row r="64" spans="1:12" x14ac:dyDescent="0.55000000000000004">
      <c r="A64" s="6" t="str">
        <f t="shared" si="2"/>
        <v/>
      </c>
      <c r="B64" s="2"/>
      <c r="C64" s="2"/>
      <c r="D64" s="2"/>
      <c r="E64" s="2"/>
      <c r="F64" s="2"/>
      <c r="G64" s="2"/>
      <c r="H64" s="2"/>
      <c r="I64" s="2"/>
      <c r="J64" s="2"/>
      <c r="K64" s="6" t="str">
        <f>IF(AND(G64&lt;&gt;"",H64&lt;&gt;"",I64&lt;&gt;""),AVERAGE(G64,H64,I64)*CHOOSE(MATCH(F64,{"Known, Not Addressed","Known, Partially Addressed","Known, Fully Addressed","Unknown/Needs Assessment","Recently Discovered"},0),1,0.6,0.3,1.2,1.1),"")</f>
        <v/>
      </c>
      <c r="L64" s="2"/>
    </row>
    <row r="65" spans="1:12" x14ac:dyDescent="0.55000000000000004">
      <c r="A65" s="6" t="str">
        <f t="shared" si="2"/>
        <v/>
      </c>
      <c r="B65" s="2"/>
      <c r="C65" s="2"/>
      <c r="D65" s="2"/>
      <c r="E65" s="2"/>
      <c r="F65" s="2"/>
      <c r="G65" s="2"/>
      <c r="H65" s="2"/>
      <c r="I65" s="2"/>
      <c r="J65" s="2"/>
      <c r="K65" s="6" t="str">
        <f>IF(AND(G65&lt;&gt;"",H65&lt;&gt;"",I65&lt;&gt;""),AVERAGE(G65,H65,I65)*CHOOSE(MATCH(F65,{"Known, Not Addressed","Known, Partially Addressed","Known, Fully Addressed","Unknown/Needs Assessment","Recently Discovered"},0),1,0.6,0.3,1.2,1.1),"")</f>
        <v/>
      </c>
      <c r="L65" s="2"/>
    </row>
    <row r="66" spans="1:12" x14ac:dyDescent="0.55000000000000004">
      <c r="A66" s="6" t="str">
        <f t="shared" si="2"/>
        <v/>
      </c>
      <c r="B66" s="2"/>
      <c r="C66" s="2"/>
      <c r="D66" s="2"/>
      <c r="E66" s="2"/>
      <c r="F66" s="2"/>
      <c r="G66" s="2"/>
      <c r="H66" s="2"/>
      <c r="I66" s="2"/>
      <c r="J66" s="2"/>
      <c r="K66" s="6" t="str">
        <f>IF(AND(G66&lt;&gt;"",H66&lt;&gt;"",I66&lt;&gt;""),AVERAGE(G66,H66,I66)*CHOOSE(MATCH(F66,{"Known, Not Addressed","Known, Partially Addressed","Known, Fully Addressed","Unknown/Needs Assessment","Recently Discovered"},0),1,0.6,0.3,1.2,1.1),"")</f>
        <v/>
      </c>
      <c r="L66" s="2"/>
    </row>
    <row r="67" spans="1:12" x14ac:dyDescent="0.55000000000000004">
      <c r="A67" s="6" t="str">
        <f t="shared" si="2"/>
        <v/>
      </c>
      <c r="B67" s="2"/>
      <c r="C67" s="2"/>
      <c r="D67" s="2"/>
      <c r="E67" s="2"/>
      <c r="F67" s="2"/>
      <c r="G67" s="2"/>
      <c r="H67" s="2"/>
      <c r="I67" s="2"/>
      <c r="J67" s="2"/>
      <c r="K67" s="6" t="str">
        <f>IF(AND(G67&lt;&gt;"",H67&lt;&gt;"",I67&lt;&gt;""),AVERAGE(G67,H67,I67)*CHOOSE(MATCH(F67,{"Known, Not Addressed","Known, Partially Addressed","Known, Fully Addressed","Unknown/Needs Assessment","Recently Discovered"},0),1,0.6,0.3,1.2,1.1),"")</f>
        <v/>
      </c>
      <c r="L67" s="2"/>
    </row>
    <row r="68" spans="1:12" x14ac:dyDescent="0.55000000000000004">
      <c r="A68" s="6" t="str">
        <f t="shared" si="2"/>
        <v/>
      </c>
      <c r="B68" s="2"/>
      <c r="C68" s="2"/>
      <c r="D68" s="2"/>
      <c r="E68" s="2"/>
      <c r="F68" s="2"/>
      <c r="G68" s="2"/>
      <c r="H68" s="2"/>
      <c r="I68" s="2"/>
      <c r="J68" s="2"/>
      <c r="K68" s="6" t="str">
        <f>IF(AND(G68&lt;&gt;"",H68&lt;&gt;"",I68&lt;&gt;""),AVERAGE(G68,H68,I68)*CHOOSE(MATCH(F68,{"Known, Not Addressed","Known, Partially Addressed","Known, Fully Addressed","Unknown/Needs Assessment","Recently Discovered"},0),1,0.6,0.3,1.2,1.1),"")</f>
        <v/>
      </c>
      <c r="L68" s="2"/>
    </row>
    <row r="69" spans="1:12" x14ac:dyDescent="0.55000000000000004">
      <c r="A69" s="6" t="str">
        <f t="shared" si="2"/>
        <v/>
      </c>
      <c r="B69" s="2"/>
      <c r="C69" s="2"/>
      <c r="D69" s="2"/>
      <c r="E69" s="2"/>
      <c r="F69" s="2"/>
      <c r="G69" s="2"/>
      <c r="H69" s="2"/>
      <c r="I69" s="2"/>
      <c r="J69" s="2"/>
      <c r="K69" s="6" t="str">
        <f>IF(AND(G69&lt;&gt;"",H69&lt;&gt;"",I69&lt;&gt;""),AVERAGE(G69,H69,I69)*CHOOSE(MATCH(F69,{"Known, Not Addressed","Known, Partially Addressed","Known, Fully Addressed","Unknown/Needs Assessment","Recently Discovered"},0),1,0.6,0.3,1.2,1.1),"")</f>
        <v/>
      </c>
      <c r="L69" s="2"/>
    </row>
    <row r="70" spans="1:12" x14ac:dyDescent="0.55000000000000004">
      <c r="A70" s="6" t="str">
        <f t="shared" si="2"/>
        <v/>
      </c>
      <c r="B70" s="2"/>
      <c r="C70" s="2"/>
      <c r="D70" s="2"/>
      <c r="E70" s="2"/>
      <c r="F70" s="2"/>
      <c r="G70" s="2"/>
      <c r="H70" s="2"/>
      <c r="I70" s="2"/>
      <c r="J70" s="2"/>
      <c r="K70" s="6" t="str">
        <f>IF(AND(G70&lt;&gt;"",H70&lt;&gt;"",I70&lt;&gt;""),AVERAGE(G70,H70,I70)*CHOOSE(MATCH(F70,{"Known, Not Addressed","Known, Partially Addressed","Known, Fully Addressed","Unknown/Needs Assessment","Recently Discovered"},0),1,0.6,0.3,1.2,1.1),"")</f>
        <v/>
      </c>
      <c r="L70" s="2"/>
    </row>
    <row r="71" spans="1:12" x14ac:dyDescent="0.55000000000000004">
      <c r="A71" s="6" t="str">
        <f t="shared" si="2"/>
        <v/>
      </c>
      <c r="B71" s="2"/>
      <c r="C71" s="2"/>
      <c r="D71" s="2"/>
      <c r="E71" s="2"/>
      <c r="F71" s="2"/>
      <c r="G71" s="2"/>
      <c r="H71" s="2"/>
      <c r="I71" s="2"/>
      <c r="J71" s="2"/>
      <c r="K71" s="6" t="str">
        <f>IF(AND(G71&lt;&gt;"",H71&lt;&gt;"",I71&lt;&gt;""),AVERAGE(G71,H71,I71)*CHOOSE(MATCH(F71,{"Known, Not Addressed","Known, Partially Addressed","Known, Fully Addressed","Unknown/Needs Assessment","Recently Discovered"},0),1,0.6,0.3,1.2,1.1),"")</f>
        <v/>
      </c>
      <c r="L71" s="2"/>
    </row>
    <row r="72" spans="1:12" x14ac:dyDescent="0.55000000000000004">
      <c r="A72" s="6" t="str">
        <f t="shared" si="2"/>
        <v/>
      </c>
      <c r="B72" s="2"/>
      <c r="C72" s="2"/>
      <c r="D72" s="2"/>
      <c r="E72" s="2"/>
      <c r="F72" s="2"/>
      <c r="G72" s="2"/>
      <c r="H72" s="2"/>
      <c r="I72" s="2"/>
      <c r="J72" s="2"/>
      <c r="K72" s="6" t="str">
        <f>IF(AND(G72&lt;&gt;"",H72&lt;&gt;"",I72&lt;&gt;""),AVERAGE(G72,H72,I72)*CHOOSE(MATCH(F72,{"Known, Not Addressed","Known, Partially Addressed","Known, Fully Addressed","Unknown/Needs Assessment","Recently Discovered"},0),1,0.6,0.3,1.2,1.1),"")</f>
        <v/>
      </c>
      <c r="L72" s="2"/>
    </row>
    <row r="73" spans="1:12" x14ac:dyDescent="0.55000000000000004">
      <c r="A73" s="6" t="str">
        <f t="shared" si="2"/>
        <v/>
      </c>
      <c r="B73" s="2"/>
      <c r="C73" s="2"/>
      <c r="D73" s="2"/>
      <c r="E73" s="2"/>
      <c r="F73" s="2"/>
      <c r="G73" s="2"/>
      <c r="H73" s="2"/>
      <c r="I73" s="2"/>
      <c r="J73" s="2"/>
      <c r="K73" s="6" t="str">
        <f>IF(AND(G73&lt;&gt;"",H73&lt;&gt;"",I73&lt;&gt;""),AVERAGE(G73,H73,I73)*CHOOSE(MATCH(F73,{"Known, Not Addressed","Known, Partially Addressed","Known, Fully Addressed","Unknown/Needs Assessment","Recently Discovered"},0),1,0.6,0.3,1.2,1.1),"")</f>
        <v/>
      </c>
      <c r="L73" s="2"/>
    </row>
    <row r="74" spans="1:12" x14ac:dyDescent="0.55000000000000004">
      <c r="A74" s="6" t="str">
        <f t="shared" si="2"/>
        <v/>
      </c>
      <c r="B74" s="2"/>
      <c r="C74" s="2"/>
      <c r="D74" s="2"/>
      <c r="E74" s="2"/>
      <c r="F74" s="2"/>
      <c r="G74" s="2"/>
      <c r="H74" s="2"/>
      <c r="I74" s="2"/>
      <c r="J74" s="2"/>
      <c r="K74" s="6" t="str">
        <f>IF(AND(G74&lt;&gt;"",H74&lt;&gt;"",I74&lt;&gt;""),AVERAGE(G74,H74,I74)*CHOOSE(MATCH(F74,{"Known, Not Addressed","Known, Partially Addressed","Known, Fully Addressed","Unknown/Needs Assessment","Recently Discovered"},0),1,0.6,0.3,1.2,1.1),"")</f>
        <v/>
      </c>
      <c r="L74" s="2"/>
    </row>
    <row r="75" spans="1:12" x14ac:dyDescent="0.55000000000000004">
      <c r="A75" s="6" t="str">
        <f t="shared" si="2"/>
        <v/>
      </c>
      <c r="B75" s="2"/>
      <c r="C75" s="2"/>
      <c r="D75" s="2"/>
      <c r="E75" s="2"/>
      <c r="F75" s="2"/>
      <c r="G75" s="2"/>
      <c r="H75" s="2"/>
      <c r="I75" s="2"/>
      <c r="J75" s="2"/>
      <c r="K75" s="6" t="str">
        <f>IF(AND(G75&lt;&gt;"",H75&lt;&gt;"",I75&lt;&gt;""),AVERAGE(G75,H75,I75)*CHOOSE(MATCH(F75,{"Known, Not Addressed","Known, Partially Addressed","Known, Fully Addressed","Unknown/Needs Assessment","Recently Discovered"},0),1,0.6,0.3,1.2,1.1),"")</f>
        <v/>
      </c>
      <c r="L75" s="2"/>
    </row>
    <row r="76" spans="1:12" x14ac:dyDescent="0.55000000000000004">
      <c r="A76" s="6" t="str">
        <f t="shared" si="2"/>
        <v/>
      </c>
      <c r="B76" s="2"/>
      <c r="C76" s="2"/>
      <c r="D76" s="2"/>
      <c r="E76" s="2"/>
      <c r="F76" s="2"/>
      <c r="G76" s="2"/>
      <c r="H76" s="2"/>
      <c r="I76" s="2"/>
      <c r="J76" s="2"/>
      <c r="K76" s="6" t="str">
        <f>IF(AND(G76&lt;&gt;"",H76&lt;&gt;"",I76&lt;&gt;""),AVERAGE(G76,H76,I76)*CHOOSE(MATCH(F76,{"Known, Not Addressed","Known, Partially Addressed","Known, Fully Addressed","Unknown/Needs Assessment","Recently Discovered"},0),1,0.6,0.3,1.2,1.1),"")</f>
        <v/>
      </c>
      <c r="L76" s="2"/>
    </row>
    <row r="77" spans="1:12" x14ac:dyDescent="0.55000000000000004">
      <c r="A77" s="6" t="str">
        <f t="shared" si="2"/>
        <v/>
      </c>
      <c r="B77" s="2"/>
      <c r="C77" s="2"/>
      <c r="D77" s="2"/>
      <c r="E77" s="2"/>
      <c r="F77" s="2"/>
      <c r="G77" s="2"/>
      <c r="H77" s="2"/>
      <c r="I77" s="2"/>
      <c r="J77" s="2"/>
      <c r="K77" s="6" t="str">
        <f>IF(AND(G77&lt;&gt;"",H77&lt;&gt;"",I77&lt;&gt;""),AVERAGE(G77,H77,I77)*CHOOSE(MATCH(F77,{"Known, Not Addressed","Known, Partially Addressed","Known, Fully Addressed","Unknown/Needs Assessment","Recently Discovered"},0),1,0.6,0.3,1.2,1.1),"")</f>
        <v/>
      </c>
      <c r="L77" s="2"/>
    </row>
    <row r="78" spans="1:12" x14ac:dyDescent="0.55000000000000004">
      <c r="A78" s="6" t="str">
        <f t="shared" si="2"/>
        <v/>
      </c>
      <c r="B78" s="2"/>
      <c r="C78" s="2"/>
      <c r="D78" s="2"/>
      <c r="E78" s="2"/>
      <c r="F78" s="2"/>
      <c r="G78" s="2"/>
      <c r="H78" s="2"/>
      <c r="I78" s="2"/>
      <c r="J78" s="2"/>
      <c r="K78" s="6" t="str">
        <f>IF(AND(G78&lt;&gt;"",H78&lt;&gt;"",I78&lt;&gt;""),AVERAGE(G78,H78,I78)*CHOOSE(MATCH(F78,{"Known, Not Addressed","Known, Partially Addressed","Known, Fully Addressed","Unknown/Needs Assessment","Recently Discovered"},0),1,0.6,0.3,1.2,1.1),"")</f>
        <v/>
      </c>
      <c r="L78" s="2"/>
    </row>
    <row r="79" spans="1:12" x14ac:dyDescent="0.55000000000000004">
      <c r="A79" s="6" t="str">
        <f t="shared" si="2"/>
        <v/>
      </c>
      <c r="B79" s="2"/>
      <c r="C79" s="2"/>
      <c r="D79" s="2"/>
      <c r="E79" s="2"/>
      <c r="F79" s="2"/>
      <c r="G79" s="2"/>
      <c r="H79" s="2"/>
      <c r="I79" s="2"/>
      <c r="J79" s="2"/>
      <c r="K79" s="6" t="str">
        <f>IF(AND(G79&lt;&gt;"",H79&lt;&gt;"",I79&lt;&gt;""),AVERAGE(G79,H79,I79)*CHOOSE(MATCH(F79,{"Known, Not Addressed","Known, Partially Addressed","Known, Fully Addressed","Unknown/Needs Assessment","Recently Discovered"},0),1,0.6,0.3,1.2,1.1),"")</f>
        <v/>
      </c>
      <c r="L79" s="2"/>
    </row>
    <row r="80" spans="1:12" x14ac:dyDescent="0.55000000000000004">
      <c r="A80" s="6" t="str">
        <f t="shared" si="2"/>
        <v/>
      </c>
      <c r="B80" s="2"/>
      <c r="C80" s="2"/>
      <c r="D80" s="2"/>
      <c r="E80" s="2"/>
      <c r="F80" s="2"/>
      <c r="G80" s="2"/>
      <c r="H80" s="2"/>
      <c r="I80" s="2"/>
      <c r="J80" s="2"/>
      <c r="K80" s="6" t="str">
        <f>IF(AND(G80&lt;&gt;"",H80&lt;&gt;"",I80&lt;&gt;""),AVERAGE(G80,H80,I80)*CHOOSE(MATCH(F80,{"Known, Not Addressed","Known, Partially Addressed","Known, Fully Addressed","Unknown/Needs Assessment","Recently Discovered"},0),1,0.6,0.3,1.2,1.1),"")</f>
        <v/>
      </c>
      <c r="L80" s="2"/>
    </row>
    <row r="81" spans="1:12" x14ac:dyDescent="0.55000000000000004">
      <c r="A81" s="6" t="str">
        <f t="shared" si="2"/>
        <v/>
      </c>
      <c r="B81" s="2"/>
      <c r="C81" s="2"/>
      <c r="D81" s="2"/>
      <c r="E81" s="2"/>
      <c r="F81" s="2"/>
      <c r="G81" s="2"/>
      <c r="H81" s="2"/>
      <c r="I81" s="2"/>
      <c r="J81" s="2"/>
      <c r="K81" s="6" t="str">
        <f>IF(AND(G81&lt;&gt;"",H81&lt;&gt;"",I81&lt;&gt;""),AVERAGE(G81,H81,I81)*CHOOSE(MATCH(F81,{"Known, Not Addressed","Known, Partially Addressed","Known, Fully Addressed","Unknown/Needs Assessment","Recently Discovered"},0),1,0.6,0.3,1.2,1.1),"")</f>
        <v/>
      </c>
      <c r="L81" s="2"/>
    </row>
    <row r="82" spans="1:12" x14ac:dyDescent="0.55000000000000004">
      <c r="A82" s="6" t="str">
        <f t="shared" ref="A82:A113" si="3">IF(B82&lt;&gt;"","VU"&amp;TEXT(ROW()-1,"000"),"")</f>
        <v/>
      </c>
      <c r="B82" s="2"/>
      <c r="C82" s="2"/>
      <c r="D82" s="2"/>
      <c r="E82" s="2"/>
      <c r="F82" s="2"/>
      <c r="G82" s="2"/>
      <c r="H82" s="2"/>
      <c r="I82" s="2"/>
      <c r="J82" s="2"/>
      <c r="K82" s="6" t="str">
        <f>IF(AND(G82&lt;&gt;"",H82&lt;&gt;"",I82&lt;&gt;""),AVERAGE(G82,H82,I82)*CHOOSE(MATCH(F82,{"Known, Not Addressed","Known, Partially Addressed","Known, Fully Addressed","Unknown/Needs Assessment","Recently Discovered"},0),1,0.6,0.3,1.2,1.1),"")</f>
        <v/>
      </c>
      <c r="L82" s="2"/>
    </row>
    <row r="83" spans="1:12" x14ac:dyDescent="0.55000000000000004">
      <c r="A83" s="6" t="str">
        <f t="shared" si="3"/>
        <v/>
      </c>
      <c r="B83" s="2"/>
      <c r="C83" s="2"/>
      <c r="D83" s="2"/>
      <c r="E83" s="2"/>
      <c r="F83" s="2"/>
      <c r="G83" s="2"/>
      <c r="H83" s="2"/>
      <c r="I83" s="2"/>
      <c r="J83" s="2"/>
      <c r="K83" s="6" t="str">
        <f>IF(AND(G83&lt;&gt;"",H83&lt;&gt;"",I83&lt;&gt;""),AVERAGE(G83,H83,I83)*CHOOSE(MATCH(F83,{"Known, Not Addressed","Known, Partially Addressed","Known, Fully Addressed","Unknown/Needs Assessment","Recently Discovered"},0),1,0.6,0.3,1.2,1.1),"")</f>
        <v/>
      </c>
      <c r="L83" s="2"/>
    </row>
    <row r="84" spans="1:12" x14ac:dyDescent="0.55000000000000004">
      <c r="A84" s="6" t="str">
        <f t="shared" si="3"/>
        <v/>
      </c>
      <c r="B84" s="2"/>
      <c r="C84" s="2"/>
      <c r="D84" s="2"/>
      <c r="E84" s="2"/>
      <c r="F84" s="2"/>
      <c r="G84" s="2"/>
      <c r="H84" s="2"/>
      <c r="I84" s="2"/>
      <c r="J84" s="2"/>
      <c r="K84" s="6" t="str">
        <f>IF(AND(G84&lt;&gt;"",H84&lt;&gt;"",I84&lt;&gt;""),AVERAGE(G84,H84,I84)*CHOOSE(MATCH(F84,{"Known, Not Addressed","Known, Partially Addressed","Known, Fully Addressed","Unknown/Needs Assessment","Recently Discovered"},0),1,0.6,0.3,1.2,1.1),"")</f>
        <v/>
      </c>
      <c r="L84" s="2"/>
    </row>
    <row r="85" spans="1:12" x14ac:dyDescent="0.55000000000000004">
      <c r="A85" s="6" t="str">
        <f t="shared" si="3"/>
        <v/>
      </c>
      <c r="B85" s="2"/>
      <c r="C85" s="2"/>
      <c r="D85" s="2"/>
      <c r="E85" s="2"/>
      <c r="F85" s="2"/>
      <c r="G85" s="2"/>
      <c r="H85" s="2"/>
      <c r="I85" s="2"/>
      <c r="J85" s="2"/>
      <c r="K85" s="6" t="str">
        <f>IF(AND(G85&lt;&gt;"",H85&lt;&gt;"",I85&lt;&gt;""),AVERAGE(G85,H85,I85)*CHOOSE(MATCH(F85,{"Known, Not Addressed","Known, Partially Addressed","Known, Fully Addressed","Unknown/Needs Assessment","Recently Discovered"},0),1,0.6,0.3,1.2,1.1),"")</f>
        <v/>
      </c>
      <c r="L85" s="2"/>
    </row>
    <row r="86" spans="1:12" x14ac:dyDescent="0.55000000000000004">
      <c r="A86" s="6" t="str">
        <f t="shared" si="3"/>
        <v/>
      </c>
      <c r="B86" s="2"/>
      <c r="C86" s="2"/>
      <c r="D86" s="2"/>
      <c r="E86" s="2"/>
      <c r="F86" s="2"/>
      <c r="G86" s="2"/>
      <c r="H86" s="2"/>
      <c r="I86" s="2"/>
      <c r="J86" s="2"/>
      <c r="K86" s="6" t="str">
        <f>IF(AND(G86&lt;&gt;"",H86&lt;&gt;"",I86&lt;&gt;""),AVERAGE(G86,H86,I86)*CHOOSE(MATCH(F86,{"Known, Not Addressed","Known, Partially Addressed","Known, Fully Addressed","Unknown/Needs Assessment","Recently Discovered"},0),1,0.6,0.3,1.2,1.1),"")</f>
        <v/>
      </c>
      <c r="L86" s="2"/>
    </row>
    <row r="87" spans="1:12" x14ac:dyDescent="0.55000000000000004">
      <c r="A87" s="6" t="str">
        <f t="shared" si="3"/>
        <v/>
      </c>
      <c r="B87" s="2"/>
      <c r="C87" s="2"/>
      <c r="D87" s="2"/>
      <c r="E87" s="2"/>
      <c r="F87" s="2"/>
      <c r="G87" s="2"/>
      <c r="H87" s="2"/>
      <c r="I87" s="2"/>
      <c r="J87" s="2"/>
      <c r="K87" s="6" t="str">
        <f>IF(AND(G87&lt;&gt;"",H87&lt;&gt;"",I87&lt;&gt;""),AVERAGE(G87,H87,I87)*CHOOSE(MATCH(F87,{"Known, Not Addressed","Known, Partially Addressed","Known, Fully Addressed","Unknown/Needs Assessment","Recently Discovered"},0),1,0.6,0.3,1.2,1.1),"")</f>
        <v/>
      </c>
      <c r="L87" s="2"/>
    </row>
    <row r="88" spans="1:12" x14ac:dyDescent="0.55000000000000004">
      <c r="A88" s="6" t="str">
        <f t="shared" si="3"/>
        <v/>
      </c>
      <c r="B88" s="2"/>
      <c r="C88" s="2"/>
      <c r="D88" s="2"/>
      <c r="E88" s="2"/>
      <c r="F88" s="2"/>
      <c r="G88" s="2"/>
      <c r="H88" s="2"/>
      <c r="I88" s="2"/>
      <c r="J88" s="2"/>
      <c r="K88" s="6" t="str">
        <f>IF(AND(G88&lt;&gt;"",H88&lt;&gt;"",I88&lt;&gt;""),AVERAGE(G88,H88,I88)*CHOOSE(MATCH(F88,{"Known, Not Addressed","Known, Partially Addressed","Known, Fully Addressed","Unknown/Needs Assessment","Recently Discovered"},0),1,0.6,0.3,1.2,1.1),"")</f>
        <v/>
      </c>
      <c r="L88" s="2"/>
    </row>
    <row r="89" spans="1:12" x14ac:dyDescent="0.55000000000000004">
      <c r="A89" s="6" t="str">
        <f t="shared" si="3"/>
        <v/>
      </c>
      <c r="B89" s="2"/>
      <c r="C89" s="2"/>
      <c r="D89" s="2"/>
      <c r="E89" s="2"/>
      <c r="F89" s="2"/>
      <c r="G89" s="2"/>
      <c r="H89" s="2"/>
      <c r="I89" s="2"/>
      <c r="J89" s="2"/>
      <c r="K89" s="6" t="str">
        <f>IF(AND(G89&lt;&gt;"",H89&lt;&gt;"",I89&lt;&gt;""),AVERAGE(G89,H89,I89)*CHOOSE(MATCH(F89,{"Known, Not Addressed","Known, Partially Addressed","Known, Fully Addressed","Unknown/Needs Assessment","Recently Discovered"},0),1,0.6,0.3,1.2,1.1),"")</f>
        <v/>
      </c>
      <c r="L89" s="2"/>
    </row>
    <row r="90" spans="1:12" x14ac:dyDescent="0.55000000000000004">
      <c r="A90" s="6" t="str">
        <f t="shared" si="3"/>
        <v/>
      </c>
      <c r="B90" s="2"/>
      <c r="C90" s="2"/>
      <c r="D90" s="2"/>
      <c r="E90" s="2"/>
      <c r="F90" s="2"/>
      <c r="G90" s="2"/>
      <c r="H90" s="2"/>
      <c r="I90" s="2"/>
      <c r="J90" s="2"/>
      <c r="K90" s="6" t="str">
        <f>IF(AND(G90&lt;&gt;"",H90&lt;&gt;"",I90&lt;&gt;""),AVERAGE(G90,H90,I90)*CHOOSE(MATCH(F90,{"Known, Not Addressed","Known, Partially Addressed","Known, Fully Addressed","Unknown/Needs Assessment","Recently Discovered"},0),1,0.6,0.3,1.2,1.1),"")</f>
        <v/>
      </c>
      <c r="L90" s="2"/>
    </row>
    <row r="91" spans="1:12" x14ac:dyDescent="0.55000000000000004">
      <c r="A91" s="6" t="str">
        <f t="shared" si="3"/>
        <v/>
      </c>
      <c r="B91" s="2"/>
      <c r="C91" s="2"/>
      <c r="D91" s="2"/>
      <c r="E91" s="2"/>
      <c r="F91" s="2"/>
      <c r="G91" s="2"/>
      <c r="H91" s="2"/>
      <c r="I91" s="2"/>
      <c r="J91" s="2"/>
      <c r="K91" s="6" t="str">
        <f>IF(AND(G91&lt;&gt;"",H91&lt;&gt;"",I91&lt;&gt;""),AVERAGE(G91,H91,I91)*CHOOSE(MATCH(F91,{"Known, Not Addressed","Known, Partially Addressed","Known, Fully Addressed","Unknown/Needs Assessment","Recently Discovered"},0),1,0.6,0.3,1.2,1.1),"")</f>
        <v/>
      </c>
      <c r="L91" s="2"/>
    </row>
    <row r="92" spans="1:12" x14ac:dyDescent="0.55000000000000004">
      <c r="A92" s="6" t="str">
        <f t="shared" si="3"/>
        <v/>
      </c>
      <c r="B92" s="2"/>
      <c r="C92" s="2"/>
      <c r="D92" s="2"/>
      <c r="E92" s="2"/>
      <c r="F92" s="2"/>
      <c r="G92" s="2"/>
      <c r="H92" s="2"/>
      <c r="I92" s="2"/>
      <c r="J92" s="2"/>
      <c r="K92" s="6" t="str">
        <f>IF(AND(G92&lt;&gt;"",H92&lt;&gt;"",I92&lt;&gt;""),AVERAGE(G92,H92,I92)*CHOOSE(MATCH(F92,{"Known, Not Addressed","Known, Partially Addressed","Known, Fully Addressed","Unknown/Needs Assessment","Recently Discovered"},0),1,0.6,0.3,1.2,1.1),"")</f>
        <v/>
      </c>
      <c r="L92" s="2"/>
    </row>
    <row r="93" spans="1:12" x14ac:dyDescent="0.55000000000000004">
      <c r="A93" s="6" t="str">
        <f t="shared" si="3"/>
        <v/>
      </c>
      <c r="B93" s="2"/>
      <c r="C93" s="2"/>
      <c r="D93" s="2"/>
      <c r="E93" s="2"/>
      <c r="F93" s="2"/>
      <c r="G93" s="2"/>
      <c r="H93" s="2"/>
      <c r="I93" s="2"/>
      <c r="J93" s="2"/>
      <c r="K93" s="6" t="str">
        <f>IF(AND(G93&lt;&gt;"",H93&lt;&gt;"",I93&lt;&gt;""),AVERAGE(G93,H93,I93)*CHOOSE(MATCH(F93,{"Known, Not Addressed","Known, Partially Addressed","Known, Fully Addressed","Unknown/Needs Assessment","Recently Discovered"},0),1,0.6,0.3,1.2,1.1),"")</f>
        <v/>
      </c>
      <c r="L93" s="2"/>
    </row>
    <row r="94" spans="1:12" x14ac:dyDescent="0.55000000000000004">
      <c r="A94" s="6" t="str">
        <f t="shared" si="3"/>
        <v/>
      </c>
      <c r="B94" s="2"/>
      <c r="C94" s="2"/>
      <c r="D94" s="2"/>
      <c r="E94" s="2"/>
      <c r="F94" s="2"/>
      <c r="G94" s="2"/>
      <c r="H94" s="2"/>
      <c r="I94" s="2"/>
      <c r="J94" s="2"/>
      <c r="K94" s="6" t="str">
        <f>IF(AND(G94&lt;&gt;"",H94&lt;&gt;"",I94&lt;&gt;""),AVERAGE(G94,H94,I94)*CHOOSE(MATCH(F94,{"Known, Not Addressed","Known, Partially Addressed","Known, Fully Addressed","Unknown/Needs Assessment","Recently Discovered"},0),1,0.6,0.3,1.2,1.1),"")</f>
        <v/>
      </c>
      <c r="L94" s="2"/>
    </row>
    <row r="95" spans="1:12" x14ac:dyDescent="0.55000000000000004">
      <c r="A95" s="6" t="str">
        <f t="shared" si="3"/>
        <v/>
      </c>
      <c r="B95" s="2"/>
      <c r="C95" s="2"/>
      <c r="D95" s="2"/>
      <c r="E95" s="2"/>
      <c r="F95" s="2"/>
      <c r="G95" s="2"/>
      <c r="H95" s="2"/>
      <c r="I95" s="2"/>
      <c r="J95" s="2"/>
      <c r="K95" s="6" t="str">
        <f>IF(AND(G95&lt;&gt;"",H95&lt;&gt;"",I95&lt;&gt;""),AVERAGE(G95,H95,I95)*CHOOSE(MATCH(F95,{"Known, Not Addressed","Known, Partially Addressed","Known, Fully Addressed","Unknown/Needs Assessment","Recently Discovered"},0),1,0.6,0.3,1.2,1.1),"")</f>
        <v/>
      </c>
      <c r="L95" s="2"/>
    </row>
    <row r="96" spans="1:12" x14ac:dyDescent="0.55000000000000004">
      <c r="A96" s="6" t="str">
        <f t="shared" si="3"/>
        <v/>
      </c>
      <c r="B96" s="2"/>
      <c r="C96" s="2"/>
      <c r="D96" s="2"/>
      <c r="E96" s="2"/>
      <c r="F96" s="2"/>
      <c r="G96" s="2"/>
      <c r="H96" s="2"/>
      <c r="I96" s="2"/>
      <c r="J96" s="2"/>
      <c r="K96" s="6" t="str">
        <f>IF(AND(G96&lt;&gt;"",H96&lt;&gt;"",I96&lt;&gt;""),AVERAGE(G96,H96,I96)*CHOOSE(MATCH(F96,{"Known, Not Addressed","Known, Partially Addressed","Known, Fully Addressed","Unknown/Needs Assessment","Recently Discovered"},0),1,0.6,0.3,1.2,1.1),"")</f>
        <v/>
      </c>
      <c r="L96" s="2"/>
    </row>
    <row r="97" spans="1:12" x14ac:dyDescent="0.55000000000000004">
      <c r="A97" s="6" t="str">
        <f t="shared" si="3"/>
        <v/>
      </c>
      <c r="B97" s="2"/>
      <c r="C97" s="2"/>
      <c r="D97" s="2"/>
      <c r="E97" s="2"/>
      <c r="F97" s="2"/>
      <c r="G97" s="2"/>
      <c r="H97" s="2"/>
      <c r="I97" s="2"/>
      <c r="J97" s="2"/>
      <c r="K97" s="6" t="str">
        <f>IF(AND(G97&lt;&gt;"",H97&lt;&gt;"",I97&lt;&gt;""),AVERAGE(G97,H97,I97)*CHOOSE(MATCH(F97,{"Known, Not Addressed","Known, Partially Addressed","Known, Fully Addressed","Unknown/Needs Assessment","Recently Discovered"},0),1,0.6,0.3,1.2,1.1),"")</f>
        <v/>
      </c>
      <c r="L97" s="2"/>
    </row>
    <row r="98" spans="1:12" x14ac:dyDescent="0.55000000000000004">
      <c r="A98" s="6" t="str">
        <f t="shared" si="3"/>
        <v/>
      </c>
      <c r="B98" s="2"/>
      <c r="C98" s="2"/>
      <c r="D98" s="2"/>
      <c r="E98" s="2"/>
      <c r="F98" s="2"/>
      <c r="G98" s="2"/>
      <c r="H98" s="2"/>
      <c r="I98" s="2"/>
      <c r="J98" s="2"/>
      <c r="K98" s="6" t="str">
        <f>IF(AND(G98&lt;&gt;"",H98&lt;&gt;"",I98&lt;&gt;""),AVERAGE(G98,H98,I98)*CHOOSE(MATCH(F98,{"Known, Not Addressed","Known, Partially Addressed","Known, Fully Addressed","Unknown/Needs Assessment","Recently Discovered"},0),1,0.6,0.3,1.2,1.1),"")</f>
        <v/>
      </c>
      <c r="L98" s="2"/>
    </row>
    <row r="99" spans="1:12" x14ac:dyDescent="0.55000000000000004">
      <c r="A99" s="6" t="str">
        <f t="shared" si="3"/>
        <v/>
      </c>
      <c r="B99" s="2"/>
      <c r="C99" s="2"/>
      <c r="D99" s="2"/>
      <c r="E99" s="2"/>
      <c r="F99" s="2"/>
      <c r="G99" s="2"/>
      <c r="H99" s="2"/>
      <c r="I99" s="2"/>
      <c r="J99" s="2"/>
      <c r="K99" s="6" t="str">
        <f>IF(AND(G99&lt;&gt;"",H99&lt;&gt;"",I99&lt;&gt;""),AVERAGE(G99,H99,I99)*CHOOSE(MATCH(F99,{"Known, Not Addressed","Known, Partially Addressed","Known, Fully Addressed","Unknown/Needs Assessment","Recently Discovered"},0),1,0.6,0.3,1.2,1.1),"")</f>
        <v/>
      </c>
      <c r="L99" s="2"/>
    </row>
    <row r="100" spans="1:12" x14ac:dyDescent="0.55000000000000004">
      <c r="A100" s="6" t="str">
        <f t="shared" si="3"/>
        <v/>
      </c>
      <c r="B100" s="2"/>
      <c r="C100" s="2"/>
      <c r="D100" s="2"/>
      <c r="E100" s="2"/>
      <c r="F100" s="2"/>
      <c r="G100" s="2"/>
      <c r="H100" s="2"/>
      <c r="I100" s="2"/>
      <c r="J100" s="2"/>
      <c r="K100" s="6" t="str">
        <f>IF(AND(G100&lt;&gt;"",H100&lt;&gt;"",I100&lt;&gt;""),AVERAGE(G100,H100,I100)*CHOOSE(MATCH(F100,{"Known, Not Addressed","Known, Partially Addressed","Known, Fully Addressed","Unknown/Needs Assessment","Recently Discovered"},0),1,0.6,0.3,1.2,1.1),"")</f>
        <v/>
      </c>
      <c r="L100" s="2"/>
    </row>
    <row r="101" spans="1:12" x14ac:dyDescent="0.55000000000000004">
      <c r="A101" s="6" t="str">
        <f t="shared" si="3"/>
        <v/>
      </c>
      <c r="B101" s="2"/>
      <c r="C101" s="2"/>
      <c r="D101" s="2"/>
      <c r="E101" s="2"/>
      <c r="F101" s="2"/>
      <c r="G101" s="2"/>
      <c r="H101" s="2"/>
      <c r="I101" s="2"/>
      <c r="J101" s="2"/>
      <c r="K101" s="6" t="str">
        <f>IF(AND(G101&lt;&gt;"",H101&lt;&gt;"",I101&lt;&gt;""),AVERAGE(G101,H101,I101)*CHOOSE(MATCH(F101,{"Known, Not Addressed","Known, Partially Addressed","Known, Fully Addressed","Unknown/Needs Assessment","Recently Discovered"},0),1,0.6,0.3,1.2,1.1),"")</f>
        <v/>
      </c>
      <c r="L101" s="2"/>
    </row>
  </sheetData>
  <mergeCells count="1">
    <mergeCell ref="A17:L17"/>
  </mergeCells>
  <dataValidations count="3">
    <dataValidation type="list" allowBlank="1" showInputMessage="1" showErrorMessage="1" sqref="D2:D101" xr:uid="{00000000-0002-0000-0600-000000000000}">
      <formula1>VulnerabilityTypes</formula1>
    </dataValidation>
    <dataValidation type="list" allowBlank="1" showInputMessage="1" showErrorMessage="1" sqref="F2:F101" xr:uid="{00000000-0002-0000-0600-000001000000}">
      <formula1>VulnerabilityStatus</formula1>
    </dataValidation>
    <dataValidation type="whole" allowBlank="1" showInputMessage="1" showErrorMessage="1" sqref="G2:I101" xr:uid="{00000000-0002-0000-0600-000002000000}">
      <formula1>1</formula1>
      <formula2>5</formula2>
    </dataValidation>
  </dataValidations>
  <hyperlinks>
    <hyperlink ref="A17" r:id="rId1" xr:uid="{00000000-0004-0000-0600-000000000000}"/>
  </hyperlinks>
  <pageMargins left="0.75" right="0.75" top="1" bottom="1" header="0.5" footer="0.5"/>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L27"/>
  <sheetViews>
    <sheetView workbookViewId="0"/>
  </sheetViews>
  <sheetFormatPr defaultRowHeight="14.4" x14ac:dyDescent="0.55000000000000004"/>
  <cols>
    <col min="1" max="12" width="20" customWidth="1"/>
  </cols>
  <sheetData>
    <row r="1" spans="1:12" ht="15.6" x14ac:dyDescent="0.6">
      <c r="A1" s="32" t="s">
        <v>114</v>
      </c>
      <c r="B1" s="1" t="s">
        <v>115</v>
      </c>
      <c r="C1" s="1" t="s">
        <v>86</v>
      </c>
      <c r="D1" s="1" t="s">
        <v>98</v>
      </c>
      <c r="E1" s="1" t="s">
        <v>116</v>
      </c>
      <c r="F1" s="1" t="s">
        <v>117</v>
      </c>
      <c r="G1" s="1" t="s">
        <v>118</v>
      </c>
      <c r="H1" s="1" t="s">
        <v>119</v>
      </c>
      <c r="I1" s="1" t="s">
        <v>120</v>
      </c>
      <c r="J1" s="1" t="s">
        <v>121</v>
      </c>
      <c r="K1" s="1" t="s">
        <v>63</v>
      </c>
      <c r="L1" t="s">
        <v>122</v>
      </c>
    </row>
    <row r="2" spans="1:12" x14ac:dyDescent="0.55000000000000004">
      <c r="A2" s="2"/>
      <c r="B2" s="6" t="str">
        <f t="shared" ref="B2:B26" si="0">IF(AND(C2&lt;&gt;"",D2&lt;&gt;"",E2&lt;&gt;""),D2&amp;" exploiting " &amp;E2&amp;" impacting " &amp;C2,"")</f>
        <v/>
      </c>
      <c r="C2" s="2"/>
      <c r="D2" s="2"/>
      <c r="E2" s="2"/>
      <c r="F2" s="6" t="str">
        <f>IF(D2&lt;&gt;"",IFERROR(INDEX('Threat Assessment'!$G$2:$G$100,MATCH(D2,'Threat Assessment'!$B$2:$B$100,0)),""),"")</f>
        <v/>
      </c>
      <c r="G2" s="6" t="str">
        <f>IF(OR(C2&lt;&gt;"",D2&lt;&gt;""),MAX(
IFERROR(INDEX('Asset Inventory'!$L$2:$L$100,MATCH(C2,'Asset Inventory'!$B$2:$B$100,0)),0),
IFERROR(INDEX('Threat Assessment'!$K$2:$K$100,MATCH(D2,'Threat Assessment'!$B$2:$B$100,0)),0)
),"")</f>
        <v/>
      </c>
      <c r="H2" s="6" t="str">
        <f>IF(E2&lt;&gt;"",IFERROR(INDEX('Vulnerability Analysis'!$K$2:$K$100,MATCH(E2,'Vulnerability Analysis'!$B$2:$B$100,0)),""),"")</f>
        <v/>
      </c>
      <c r="I2" s="6" t="str">
        <f t="shared" ref="I2:I26" si="1">IF(AND(F2&lt;&gt;"",G2&lt;&gt;"",H2&lt;&gt;""),ROUND(F2*G2*(0.5+0.5*MIN(1,H2/5))*L2,1),"")</f>
        <v/>
      </c>
      <c r="J2" s="6" t="str">
        <f t="shared" ref="J2:J26" si="2">IF(I2="","",IF(I2&gt;=9,"High",IF(I2&gt;=4,"Medium","Low")))</f>
        <v/>
      </c>
      <c r="K2" s="6" t="str">
        <f t="shared" ref="K2:K26" si="3">IF(I2="","",RANK(I2,$I$2:$I$51,0))</f>
        <v/>
      </c>
      <c r="L2" s="6">
        <f>IF('Company Profile'!B6="Tax Preparation Services",'[2]Industry Specific'!A4,IF('Company Profile'!B6="Mortgage/Real Estate Finance",'[2]Industry Specific'!B12,1))</f>
        <v>1</v>
      </c>
    </row>
    <row r="3" spans="1:12" x14ac:dyDescent="0.55000000000000004">
      <c r="A3" s="2"/>
      <c r="B3" s="6" t="str">
        <f t="shared" si="0"/>
        <v/>
      </c>
      <c r="C3" s="2"/>
      <c r="D3" s="2"/>
      <c r="E3" s="2"/>
      <c r="F3" s="6" t="str">
        <f>IF(D3&lt;&gt;"",IFERROR(INDEX('Threat Assessment'!$G$2:$G$100,MATCH(D3,'Threat Assessment'!$B$2:$B$100,0)),""),"")</f>
        <v/>
      </c>
      <c r="G3" s="6" t="str">
        <f>IF(OR(C3&lt;&gt;"",D3&lt;&gt;""),MAX(
IFERROR(INDEX('Asset Inventory'!$L$2:$L$100,MATCH(C3,'Asset Inventory'!$B$2:$B$100,0)),0),
IFERROR(INDEX('Threat Assessment'!$K$2:$K$100,MATCH(D3,'Threat Assessment'!$B$2:$B$100,0)),0)
),"")</f>
        <v/>
      </c>
      <c r="H3" s="6" t="str">
        <f>IF(E3&lt;&gt;"",IFERROR(INDEX('Vulnerability Analysis'!$K$2:$K$100,MATCH(E3,'Vulnerability Analysis'!$B$2:$B$100,0)),""),"")</f>
        <v/>
      </c>
      <c r="I3" s="6" t="str">
        <f t="shared" si="1"/>
        <v/>
      </c>
      <c r="J3" s="6" t="str">
        <f t="shared" si="2"/>
        <v/>
      </c>
      <c r="K3" s="6" t="str">
        <f t="shared" si="3"/>
        <v/>
      </c>
      <c r="L3" s="6">
        <f>IF('Company Profile'!B6="Tax Preparation Services",'[2]Industry Specific'!A4,IF('Company Profile'!B6="Mortgage/Real Estate Finance",'[2]Industry Specific'!B12,1))</f>
        <v>1</v>
      </c>
    </row>
    <row r="4" spans="1:12" x14ac:dyDescent="0.55000000000000004">
      <c r="A4" s="2"/>
      <c r="B4" s="6" t="str">
        <f t="shared" si="0"/>
        <v/>
      </c>
      <c r="C4" s="2"/>
      <c r="D4" s="2"/>
      <c r="E4" s="2"/>
      <c r="F4" s="6" t="str">
        <f>IF(D4&lt;&gt;"",IFERROR(INDEX('Threat Assessment'!$G$2:$G$100,MATCH(D4,'Threat Assessment'!$B$2:$B$100,0)),""),"")</f>
        <v/>
      </c>
      <c r="G4" s="6" t="str">
        <f>IF(OR(C4&lt;&gt;"",D4&lt;&gt;""),MAX(
IFERROR(INDEX('Asset Inventory'!$L$2:$L$100,MATCH(C4,'Asset Inventory'!$B$2:$B$100,0)),0),
IFERROR(INDEX('Threat Assessment'!$K$2:$K$100,MATCH(D4,'Threat Assessment'!$B$2:$B$100,0)),0)
),"")</f>
        <v/>
      </c>
      <c r="H4" s="6" t="str">
        <f>IF(E4&lt;&gt;"",IFERROR(INDEX('Vulnerability Analysis'!$K$2:$K$100,MATCH(E4,'Vulnerability Analysis'!$B$2:$B$100,0)),""),"")</f>
        <v/>
      </c>
      <c r="I4" s="6" t="str">
        <f t="shared" si="1"/>
        <v/>
      </c>
      <c r="J4" s="6" t="str">
        <f t="shared" si="2"/>
        <v/>
      </c>
      <c r="K4" s="6" t="str">
        <f t="shared" si="3"/>
        <v/>
      </c>
      <c r="L4" s="6">
        <f>IF('Company Profile'!B6="Tax Preparation Services",'[2]Industry Specific'!A4,IF('Company Profile'!B6="Mortgage/Real Estate Finance",'[2]Industry Specific'!B12,1))</f>
        <v>1</v>
      </c>
    </row>
    <row r="5" spans="1:12" x14ac:dyDescent="0.55000000000000004">
      <c r="A5" s="2"/>
      <c r="B5" s="6" t="str">
        <f t="shared" si="0"/>
        <v/>
      </c>
      <c r="C5" s="2"/>
      <c r="D5" s="2"/>
      <c r="E5" s="2"/>
      <c r="F5" s="6" t="str">
        <f>IF(D5&lt;&gt;"",IFERROR(INDEX('Threat Assessment'!$G$2:$G$100,MATCH(D5,'Threat Assessment'!$B$2:$B$100,0)),""),"")</f>
        <v/>
      </c>
      <c r="G5" s="6" t="str">
        <f>IF(OR(C5&lt;&gt;"",D5&lt;&gt;""),MAX(
IFERROR(INDEX('Asset Inventory'!$L$2:$L$100,MATCH(C5,'Asset Inventory'!$B$2:$B$100,0)),0),
IFERROR(INDEX('Threat Assessment'!$K$2:$K$100,MATCH(D5,'Threat Assessment'!$B$2:$B$100,0)),0)
),"")</f>
        <v/>
      </c>
      <c r="H5" s="6" t="str">
        <f>IF(E5&lt;&gt;"",IFERROR(INDEX('Vulnerability Analysis'!$K$2:$K$100,MATCH(E5,'Vulnerability Analysis'!$B$2:$B$100,0)),""),"")</f>
        <v/>
      </c>
      <c r="I5" s="6" t="str">
        <f t="shared" si="1"/>
        <v/>
      </c>
      <c r="J5" s="6" t="str">
        <f t="shared" si="2"/>
        <v/>
      </c>
      <c r="K5" s="6" t="str">
        <f t="shared" si="3"/>
        <v/>
      </c>
      <c r="L5" s="6">
        <f>IF('Company Profile'!B6="Tax Preparation Services",'[2]Industry Specific'!A4,IF('Company Profile'!B6="Mortgage/Real Estate Finance",'[2]Industry Specific'!B12,1))</f>
        <v>1</v>
      </c>
    </row>
    <row r="6" spans="1:12" x14ac:dyDescent="0.55000000000000004">
      <c r="A6" s="2"/>
      <c r="B6" s="6" t="str">
        <f t="shared" si="0"/>
        <v/>
      </c>
      <c r="C6" s="2"/>
      <c r="D6" s="2"/>
      <c r="E6" s="2"/>
      <c r="F6" s="6" t="str">
        <f>IF(D6&lt;&gt;"",IFERROR(INDEX('Threat Assessment'!$G$2:$G$100,MATCH(D6,'Threat Assessment'!$B$2:$B$100,0)),""),"")</f>
        <v/>
      </c>
      <c r="G6" s="6" t="str">
        <f>IF(OR(C6&lt;&gt;"",D6&lt;&gt;""),MAX(
IFERROR(INDEX('Asset Inventory'!$L$2:$L$100,MATCH(C6,'Asset Inventory'!$B$2:$B$100,0)),0),
IFERROR(INDEX('Threat Assessment'!$K$2:$K$100,MATCH(D6,'Threat Assessment'!$B$2:$B$100,0)),0)
),"")</f>
        <v/>
      </c>
      <c r="H6" s="6" t="str">
        <f>IF(E6&lt;&gt;"",IFERROR(INDEX('Vulnerability Analysis'!$K$2:$K$100,MATCH(E6,'Vulnerability Analysis'!$B$2:$B$100,0)),""),"")</f>
        <v/>
      </c>
      <c r="I6" s="6" t="str">
        <f t="shared" si="1"/>
        <v/>
      </c>
      <c r="J6" s="6" t="str">
        <f t="shared" si="2"/>
        <v/>
      </c>
      <c r="K6" s="6" t="str">
        <f t="shared" si="3"/>
        <v/>
      </c>
      <c r="L6" s="6">
        <f>IF('Company Profile'!B6="Tax Preparation Services",'[2]Industry Specific'!A4,IF('Company Profile'!B6="Mortgage/Real Estate Finance",'[2]Industry Specific'!B12,1))</f>
        <v>1</v>
      </c>
    </row>
    <row r="7" spans="1:12" x14ac:dyDescent="0.55000000000000004">
      <c r="A7" s="2"/>
      <c r="B7" s="6" t="str">
        <f t="shared" si="0"/>
        <v/>
      </c>
      <c r="C7" s="2"/>
      <c r="D7" s="2"/>
      <c r="E7" s="2"/>
      <c r="F7" s="6" t="str">
        <f>IF(D7&lt;&gt;"",IFERROR(INDEX('Threat Assessment'!$G$2:$G$100,MATCH(D7,'Threat Assessment'!$B$2:$B$100,0)),""),"")</f>
        <v/>
      </c>
      <c r="G7" s="6" t="str">
        <f>IF(OR(C7&lt;&gt;"",D7&lt;&gt;""),MAX(
IFERROR(INDEX('Asset Inventory'!$L$2:$L$100,MATCH(C7,'Asset Inventory'!$B$2:$B$100,0)),0),
IFERROR(INDEX('Threat Assessment'!$K$2:$K$100,MATCH(D7,'Threat Assessment'!$B$2:$B$100,0)),0)
),"")</f>
        <v/>
      </c>
      <c r="H7" s="6" t="str">
        <f>IF(E7&lt;&gt;"",IFERROR(INDEX('Vulnerability Analysis'!$K$2:$K$100,MATCH(E7,'Vulnerability Analysis'!$B$2:$B$100,0)),""),"")</f>
        <v/>
      </c>
      <c r="I7" s="6" t="str">
        <f t="shared" si="1"/>
        <v/>
      </c>
      <c r="J7" s="6" t="str">
        <f t="shared" si="2"/>
        <v/>
      </c>
      <c r="K7" s="6" t="str">
        <f t="shared" si="3"/>
        <v/>
      </c>
      <c r="L7" s="6">
        <f>IF('Company Profile'!B6="Tax Preparation Services",'[2]Industry Specific'!A4,IF('Company Profile'!B6="Mortgage/Real Estate Finance",'[2]Industry Specific'!B12,1))</f>
        <v>1</v>
      </c>
    </row>
    <row r="8" spans="1:12" x14ac:dyDescent="0.55000000000000004">
      <c r="A8" s="2"/>
      <c r="B8" s="6" t="str">
        <f t="shared" si="0"/>
        <v/>
      </c>
      <c r="C8" s="2"/>
      <c r="D8" s="2"/>
      <c r="E8" s="2"/>
      <c r="F8" s="6" t="str">
        <f>IF(D8&lt;&gt;"",IFERROR(INDEX('Threat Assessment'!$G$2:$G$100,MATCH(D8,'Threat Assessment'!$B$2:$B$100,0)),""),"")</f>
        <v/>
      </c>
      <c r="G8" s="6" t="str">
        <f>IF(OR(C8&lt;&gt;"",D8&lt;&gt;""),MAX(
IFERROR(INDEX('Asset Inventory'!$L$2:$L$100,MATCH(C8,'Asset Inventory'!$B$2:$B$100,0)),0),
IFERROR(INDEX('Threat Assessment'!$K$2:$K$100,MATCH(D8,'Threat Assessment'!$B$2:$B$100,0)),0)
),"")</f>
        <v/>
      </c>
      <c r="H8" s="6" t="str">
        <f>IF(E8&lt;&gt;"",IFERROR(INDEX('Vulnerability Analysis'!$K$2:$K$100,MATCH(E8,'Vulnerability Analysis'!$B$2:$B$100,0)),""),"")</f>
        <v/>
      </c>
      <c r="I8" s="6" t="str">
        <f t="shared" si="1"/>
        <v/>
      </c>
      <c r="J8" s="6" t="str">
        <f t="shared" si="2"/>
        <v/>
      </c>
      <c r="K8" s="6" t="str">
        <f t="shared" si="3"/>
        <v/>
      </c>
      <c r="L8" s="6">
        <f>IF('Company Profile'!B6="Tax Preparation Services",'[2]Industry Specific'!A4,IF('Company Profile'!B6="Mortgage/Real Estate Finance",'[2]Industry Specific'!B12,1))</f>
        <v>1</v>
      </c>
    </row>
    <row r="9" spans="1:12" x14ac:dyDescent="0.55000000000000004">
      <c r="A9" s="2"/>
      <c r="B9" s="6" t="str">
        <f t="shared" si="0"/>
        <v/>
      </c>
      <c r="C9" s="2"/>
      <c r="D9" s="2"/>
      <c r="E9" s="2"/>
      <c r="F9" s="6" t="str">
        <f>IF(D9&lt;&gt;"",IFERROR(INDEX('Threat Assessment'!$G$2:$G$100,MATCH(D9,'Threat Assessment'!$B$2:$B$100,0)),""),"")</f>
        <v/>
      </c>
      <c r="G9" s="6" t="str">
        <f>IF(OR(C9&lt;&gt;"",D9&lt;&gt;""),MAX(
IFERROR(INDEX('Asset Inventory'!$L$2:$L$100,MATCH(C9,'Asset Inventory'!$B$2:$B$100,0)),0),
IFERROR(INDEX('Threat Assessment'!$K$2:$K$100,MATCH(D9,'Threat Assessment'!$B$2:$B$100,0)),0)
),"")</f>
        <v/>
      </c>
      <c r="H9" s="6" t="str">
        <f>IF(E9&lt;&gt;"",IFERROR(INDEX('Vulnerability Analysis'!$K$2:$K$100,MATCH(E9,'Vulnerability Analysis'!$B$2:$B$100,0)),""),"")</f>
        <v/>
      </c>
      <c r="I9" s="6" t="str">
        <f t="shared" si="1"/>
        <v/>
      </c>
      <c r="J9" s="6" t="str">
        <f t="shared" si="2"/>
        <v/>
      </c>
      <c r="K9" s="6" t="str">
        <f t="shared" si="3"/>
        <v/>
      </c>
      <c r="L9" s="6">
        <f>IF('Company Profile'!B6="Tax Preparation Services",'[2]Industry Specific'!A4,IF('Company Profile'!B6="Mortgage/Real Estate Finance",'[2]Industry Specific'!B12,1))</f>
        <v>1</v>
      </c>
    </row>
    <row r="10" spans="1:12" x14ac:dyDescent="0.55000000000000004">
      <c r="A10" s="2"/>
      <c r="B10" s="6" t="str">
        <f t="shared" si="0"/>
        <v/>
      </c>
      <c r="C10" s="2"/>
      <c r="D10" s="2"/>
      <c r="E10" s="2"/>
      <c r="F10" s="6" t="str">
        <f>IF(D10&lt;&gt;"",IFERROR(INDEX('Threat Assessment'!$G$2:$G$100,MATCH(D10,'Threat Assessment'!$B$2:$B$100,0)),""),"")</f>
        <v/>
      </c>
      <c r="G10" s="6" t="str">
        <f>IF(OR(C10&lt;&gt;"",D10&lt;&gt;""),MAX(
IFERROR(INDEX('Asset Inventory'!$L$2:$L$100,MATCH(C10,'Asset Inventory'!$B$2:$B$100,0)),0),
IFERROR(INDEX('Threat Assessment'!$K$2:$K$100,MATCH(D10,'Threat Assessment'!$B$2:$B$100,0)),0)
),"")</f>
        <v/>
      </c>
      <c r="H10" s="6" t="str">
        <f>IF(E10&lt;&gt;"",IFERROR(INDEX('Vulnerability Analysis'!$K$2:$K$100,MATCH(E10,'Vulnerability Analysis'!$B$2:$B$100,0)),""),"")</f>
        <v/>
      </c>
      <c r="I10" s="6" t="str">
        <f t="shared" si="1"/>
        <v/>
      </c>
      <c r="J10" s="6" t="str">
        <f t="shared" si="2"/>
        <v/>
      </c>
      <c r="K10" s="6" t="str">
        <f t="shared" si="3"/>
        <v/>
      </c>
      <c r="L10" s="6">
        <f>IF('Company Profile'!B6="Tax Preparation Services",'[2]Industry Specific'!A4,IF('Company Profile'!B6="Mortgage/Real Estate Finance",'[2]Industry Specific'!B12,1))</f>
        <v>1</v>
      </c>
    </row>
    <row r="11" spans="1:12" x14ac:dyDescent="0.55000000000000004">
      <c r="A11" s="2"/>
      <c r="B11" s="6" t="str">
        <f t="shared" si="0"/>
        <v/>
      </c>
      <c r="C11" s="2"/>
      <c r="D11" s="2"/>
      <c r="E11" s="2"/>
      <c r="F11" s="6" t="str">
        <f>IF(D11&lt;&gt;"",IFERROR(INDEX('Threat Assessment'!$G$2:$G$100,MATCH(D11,'Threat Assessment'!$B$2:$B$100,0)),""),"")</f>
        <v/>
      </c>
      <c r="G11" s="6" t="str">
        <f>IF(OR(C11&lt;&gt;"",D11&lt;&gt;""),MAX(
IFERROR(INDEX('Asset Inventory'!$L$2:$L$100,MATCH(C11,'Asset Inventory'!$B$2:$B$100,0)),0),
IFERROR(INDEX('Threat Assessment'!$K$2:$K$100,MATCH(D11,'Threat Assessment'!$B$2:$B$100,0)),0)
),"")</f>
        <v/>
      </c>
      <c r="H11" s="6" t="str">
        <f>IF(E11&lt;&gt;"",IFERROR(INDEX('Vulnerability Analysis'!$K$2:$K$100,MATCH(E11,'Vulnerability Analysis'!$B$2:$B$100,0)),""),"")</f>
        <v/>
      </c>
      <c r="I11" s="6" t="str">
        <f t="shared" si="1"/>
        <v/>
      </c>
      <c r="J11" s="6" t="str">
        <f t="shared" si="2"/>
        <v/>
      </c>
      <c r="K11" s="6" t="str">
        <f t="shared" si="3"/>
        <v/>
      </c>
      <c r="L11" s="6">
        <f>IF('Company Profile'!B6="Tax Preparation Services",'[2]Industry Specific'!A4,IF('Company Profile'!B6="Mortgage/Real Estate Finance",'[2]Industry Specific'!B12,1))</f>
        <v>1</v>
      </c>
    </row>
    <row r="12" spans="1:12" x14ac:dyDescent="0.55000000000000004">
      <c r="A12" s="2"/>
      <c r="B12" s="6" t="str">
        <f t="shared" si="0"/>
        <v/>
      </c>
      <c r="C12" s="2"/>
      <c r="D12" s="2"/>
      <c r="E12" s="2"/>
      <c r="F12" s="6" t="str">
        <f>IF(D12&lt;&gt;"",IFERROR(INDEX('Threat Assessment'!$G$2:$G$100,MATCH(D12,'Threat Assessment'!$B$2:$B$100,0)),""),"")</f>
        <v/>
      </c>
      <c r="G12" s="6" t="str">
        <f>IF(OR(C12&lt;&gt;"",D12&lt;&gt;""),MAX(
IFERROR(INDEX('Asset Inventory'!$L$2:$L$100,MATCH(C12,'Asset Inventory'!$B$2:$B$100,0)),0),
IFERROR(INDEX('Threat Assessment'!$K$2:$K$100,MATCH(D12,'Threat Assessment'!$B$2:$B$100,0)),0)
),"")</f>
        <v/>
      </c>
      <c r="H12" s="6" t="str">
        <f>IF(E12&lt;&gt;"",IFERROR(INDEX('Vulnerability Analysis'!$K$2:$K$100,MATCH(E12,'Vulnerability Analysis'!$B$2:$B$100,0)),""),"")</f>
        <v/>
      </c>
      <c r="I12" s="6" t="str">
        <f t="shared" si="1"/>
        <v/>
      </c>
      <c r="J12" s="6" t="str">
        <f t="shared" si="2"/>
        <v/>
      </c>
      <c r="K12" s="6" t="str">
        <f t="shared" si="3"/>
        <v/>
      </c>
      <c r="L12" s="6">
        <f>IF('Company Profile'!B6="Tax Preparation Services",'[2]Industry Specific'!A4,IF('Company Profile'!B6="Mortgage/Real Estate Finance",'[2]Industry Specific'!B12,1))</f>
        <v>1</v>
      </c>
    </row>
    <row r="13" spans="1:12" x14ac:dyDescent="0.55000000000000004">
      <c r="A13" s="2"/>
      <c r="B13" s="6" t="str">
        <f t="shared" si="0"/>
        <v/>
      </c>
      <c r="C13" s="2"/>
      <c r="D13" s="2"/>
      <c r="E13" s="2"/>
      <c r="F13" s="6" t="str">
        <f>IF(D13&lt;&gt;"",IFERROR(INDEX('Threat Assessment'!$G$2:$G$100,MATCH(D13,'Threat Assessment'!$B$2:$B$100,0)),""),"")</f>
        <v/>
      </c>
      <c r="G13" s="6" t="str">
        <f>IF(OR(C13&lt;&gt;"",D13&lt;&gt;""),MAX(
IFERROR(INDEX('Asset Inventory'!$L$2:$L$100,MATCH(C13,'Asset Inventory'!$B$2:$B$100,0)),0),
IFERROR(INDEX('Threat Assessment'!$K$2:$K$100,MATCH(D13,'Threat Assessment'!$B$2:$B$100,0)),0)
),"")</f>
        <v/>
      </c>
      <c r="H13" s="6" t="str">
        <f>IF(E13&lt;&gt;"",IFERROR(INDEX('Vulnerability Analysis'!$K$2:$K$100,MATCH(E13,'Vulnerability Analysis'!$B$2:$B$100,0)),""),"")</f>
        <v/>
      </c>
      <c r="I13" s="6" t="str">
        <f t="shared" si="1"/>
        <v/>
      </c>
      <c r="J13" s="6" t="str">
        <f t="shared" si="2"/>
        <v/>
      </c>
      <c r="K13" s="6" t="str">
        <f t="shared" si="3"/>
        <v/>
      </c>
      <c r="L13" s="6">
        <f>IF('Company Profile'!B6="Tax Preparation Services",'[2]Industry Specific'!A4,IF('Company Profile'!B6="Mortgage/Real Estate Finance",'[2]Industry Specific'!B12,1))</f>
        <v>1</v>
      </c>
    </row>
    <row r="14" spans="1:12" x14ac:dyDescent="0.55000000000000004">
      <c r="A14" s="2"/>
      <c r="B14" s="6" t="str">
        <f t="shared" si="0"/>
        <v/>
      </c>
      <c r="C14" s="2"/>
      <c r="D14" s="2"/>
      <c r="E14" s="2"/>
      <c r="F14" s="6" t="str">
        <f>IF(D14&lt;&gt;"",IFERROR(INDEX('Threat Assessment'!$G$2:$G$100,MATCH(D14,'Threat Assessment'!$B$2:$B$100,0)),""),"")</f>
        <v/>
      </c>
      <c r="G14" s="6" t="str">
        <f>IF(OR(C14&lt;&gt;"",D14&lt;&gt;""),MAX(
IFERROR(INDEX('Asset Inventory'!$L$2:$L$100,MATCH(C14,'Asset Inventory'!$B$2:$B$100,0)),0),
IFERROR(INDEX('Threat Assessment'!$K$2:$K$100,MATCH(D14,'Threat Assessment'!$B$2:$B$100,0)),0)
),"")</f>
        <v/>
      </c>
      <c r="H14" s="6" t="str">
        <f>IF(E14&lt;&gt;"",IFERROR(INDEX('Vulnerability Analysis'!$K$2:$K$100,MATCH(E14,'Vulnerability Analysis'!$B$2:$B$100,0)),""),"")</f>
        <v/>
      </c>
      <c r="I14" s="6" t="str">
        <f t="shared" si="1"/>
        <v/>
      </c>
      <c r="J14" s="6" t="str">
        <f t="shared" si="2"/>
        <v/>
      </c>
      <c r="K14" s="6" t="str">
        <f t="shared" si="3"/>
        <v/>
      </c>
      <c r="L14" s="6">
        <f>IF('Company Profile'!B6="Tax Preparation Services",'[2]Industry Specific'!A4,IF('Company Profile'!B6="Mortgage/Real Estate Finance",'[2]Industry Specific'!B12,1))</f>
        <v>1</v>
      </c>
    </row>
    <row r="15" spans="1:12" x14ac:dyDescent="0.55000000000000004">
      <c r="A15" s="2"/>
      <c r="B15" s="6" t="str">
        <f t="shared" si="0"/>
        <v/>
      </c>
      <c r="C15" s="2"/>
      <c r="D15" s="2"/>
      <c r="E15" s="2"/>
      <c r="F15" s="6" t="str">
        <f>IF(D15&lt;&gt;"",IFERROR(INDEX('Threat Assessment'!$G$2:$G$100,MATCH(D15,'Threat Assessment'!$B$2:$B$100,0)),""),"")</f>
        <v/>
      </c>
      <c r="G15" s="6" t="str">
        <f>IF(OR(C15&lt;&gt;"",D15&lt;&gt;""),MAX(
IFERROR(INDEX('Asset Inventory'!$L$2:$L$100,MATCH(C15,'Asset Inventory'!$B$2:$B$100,0)),0),
IFERROR(INDEX('Threat Assessment'!$K$2:$K$100,MATCH(D15,'Threat Assessment'!$B$2:$B$100,0)),0)
),"")</f>
        <v/>
      </c>
      <c r="H15" s="6" t="str">
        <f>IF(E15&lt;&gt;"",IFERROR(INDEX('Vulnerability Analysis'!$K$2:$K$100,MATCH(E15,'Vulnerability Analysis'!$B$2:$B$100,0)),""),"")</f>
        <v/>
      </c>
      <c r="I15" s="6" t="str">
        <f t="shared" si="1"/>
        <v/>
      </c>
      <c r="J15" s="6" t="str">
        <f t="shared" si="2"/>
        <v/>
      </c>
      <c r="K15" s="6" t="str">
        <f t="shared" si="3"/>
        <v/>
      </c>
      <c r="L15" s="6">
        <f>IF('Company Profile'!B6="Tax Preparation Services",'[2]Industry Specific'!A4,IF('Company Profile'!B6="Mortgage/Real Estate Finance",'[2]Industry Specific'!B12,1))</f>
        <v>1</v>
      </c>
    </row>
    <row r="16" spans="1:12" x14ac:dyDescent="0.55000000000000004">
      <c r="A16" s="2"/>
      <c r="B16" s="6" t="str">
        <f t="shared" si="0"/>
        <v/>
      </c>
      <c r="C16" s="2"/>
      <c r="D16" s="2"/>
      <c r="E16" s="2"/>
      <c r="F16" s="6" t="str">
        <f>IF(D16&lt;&gt;"",IFERROR(INDEX('Threat Assessment'!$G$2:$G$100,MATCH(D16,'Threat Assessment'!$B$2:$B$100,0)),""),"")</f>
        <v/>
      </c>
      <c r="G16" s="6" t="str">
        <f>IF(OR(C16&lt;&gt;"",D16&lt;&gt;""),MAX(
IFERROR(INDEX('Asset Inventory'!$L$2:$L$100,MATCH(C16,'Asset Inventory'!$B$2:$B$100,0)),0),
IFERROR(INDEX('Threat Assessment'!$K$2:$K$100,MATCH(D16,'Threat Assessment'!$B$2:$B$100,0)),0)
),"")</f>
        <v/>
      </c>
      <c r="H16" s="6" t="str">
        <f>IF(E16&lt;&gt;"",IFERROR(INDEX('Vulnerability Analysis'!$K$2:$K$100,MATCH(E16,'Vulnerability Analysis'!$B$2:$B$100,0)),""),"")</f>
        <v/>
      </c>
      <c r="I16" s="6" t="str">
        <f t="shared" si="1"/>
        <v/>
      </c>
      <c r="J16" s="6" t="str">
        <f t="shared" si="2"/>
        <v/>
      </c>
      <c r="K16" s="6" t="str">
        <f t="shared" si="3"/>
        <v/>
      </c>
      <c r="L16" s="6">
        <f>IF('Company Profile'!B6="Tax Preparation Services",'[2]Industry Specific'!A4,IF('Company Profile'!B6="Mortgage/Real Estate Finance",'[2]Industry Specific'!B12,1))</f>
        <v>1</v>
      </c>
    </row>
    <row r="17" spans="1:12" x14ac:dyDescent="0.55000000000000004">
      <c r="A17" s="2"/>
      <c r="B17" s="6" t="str">
        <f t="shared" si="0"/>
        <v/>
      </c>
      <c r="C17" s="2"/>
      <c r="D17" s="2"/>
      <c r="E17" s="2"/>
      <c r="F17" s="6" t="str">
        <f>IF(D17&lt;&gt;"",IFERROR(INDEX('Threat Assessment'!$G$2:$G$100,MATCH(D17,'Threat Assessment'!$B$2:$B$100,0)),""),"")</f>
        <v/>
      </c>
      <c r="G17" s="6" t="str">
        <f>IF(OR(C17&lt;&gt;"",D17&lt;&gt;""),MAX(
IFERROR(INDEX('Asset Inventory'!$L$2:$L$100,MATCH(C17,'Asset Inventory'!$B$2:$B$100,0)),0),
IFERROR(INDEX('Threat Assessment'!$K$2:$K$100,MATCH(D17,'Threat Assessment'!$B$2:$B$100,0)),0)
),"")</f>
        <v/>
      </c>
      <c r="H17" s="6" t="str">
        <f>IF(E17&lt;&gt;"",IFERROR(INDEX('Vulnerability Analysis'!$K$2:$K$100,MATCH(E17,'Vulnerability Analysis'!$B$2:$B$100,0)),""),"")</f>
        <v/>
      </c>
      <c r="I17" s="6" t="str">
        <f t="shared" si="1"/>
        <v/>
      </c>
      <c r="J17" s="6" t="str">
        <f t="shared" si="2"/>
        <v/>
      </c>
      <c r="K17" s="6" t="str">
        <f t="shared" si="3"/>
        <v/>
      </c>
      <c r="L17" s="6">
        <f>IF('Company Profile'!B6="Tax Preparation Services",'[2]Industry Specific'!A4,IF('Company Profile'!B6="Mortgage/Real Estate Finance",'[2]Industry Specific'!B12,1))</f>
        <v>1</v>
      </c>
    </row>
    <row r="18" spans="1:12" x14ac:dyDescent="0.55000000000000004">
      <c r="A18" s="2"/>
      <c r="B18" s="6" t="str">
        <f t="shared" si="0"/>
        <v/>
      </c>
      <c r="C18" s="2"/>
      <c r="D18" s="2"/>
      <c r="E18" s="2"/>
      <c r="F18" s="6" t="str">
        <f>IF(D18&lt;&gt;"",IFERROR(INDEX('Threat Assessment'!$G$2:$G$100,MATCH(D18,'Threat Assessment'!$B$2:$B$100,0)),""),"")</f>
        <v/>
      </c>
      <c r="G18" s="6" t="str">
        <f>IF(OR(C18&lt;&gt;"",D18&lt;&gt;""),MAX(
IFERROR(INDEX('Asset Inventory'!$L$2:$L$100,MATCH(C18,'Asset Inventory'!$B$2:$B$100,0)),0),
IFERROR(INDEX('Threat Assessment'!$K$2:$K$100,MATCH(D18,'Threat Assessment'!$B$2:$B$100,0)),0)
),"")</f>
        <v/>
      </c>
      <c r="H18" s="6" t="str">
        <f>IF(E18&lt;&gt;"",IFERROR(INDEX('Vulnerability Analysis'!$K$2:$K$100,MATCH(E18,'Vulnerability Analysis'!$B$2:$B$100,0)),""),"")</f>
        <v/>
      </c>
      <c r="I18" s="6" t="str">
        <f t="shared" si="1"/>
        <v/>
      </c>
      <c r="J18" s="6" t="str">
        <f t="shared" si="2"/>
        <v/>
      </c>
      <c r="K18" s="6" t="str">
        <f t="shared" si="3"/>
        <v/>
      </c>
      <c r="L18" s="6">
        <f>IF('Company Profile'!B6="Tax Preparation Services",'[2]Industry Specific'!A4,IF('Company Profile'!B6="Mortgage/Real Estate Finance",'[2]Industry Specific'!B12,1))</f>
        <v>1</v>
      </c>
    </row>
    <row r="19" spans="1:12" x14ac:dyDescent="0.55000000000000004">
      <c r="A19" s="2"/>
      <c r="B19" s="6" t="str">
        <f t="shared" si="0"/>
        <v/>
      </c>
      <c r="C19" s="2"/>
      <c r="D19" s="2"/>
      <c r="E19" s="2"/>
      <c r="F19" s="6" t="str">
        <f>IF(D19&lt;&gt;"",IFERROR(INDEX('Threat Assessment'!$G$2:$G$100,MATCH(D19,'Threat Assessment'!$B$2:$B$100,0)),""),"")</f>
        <v/>
      </c>
      <c r="G19" s="6" t="str">
        <f>IF(OR(C19&lt;&gt;"",D19&lt;&gt;""),MAX(
IFERROR(INDEX('Asset Inventory'!$L$2:$L$100,MATCH(C19,'Asset Inventory'!$B$2:$B$100,0)),0),
IFERROR(INDEX('Threat Assessment'!$K$2:$K$100,MATCH(D19,'Threat Assessment'!$B$2:$B$100,0)),0)
),"")</f>
        <v/>
      </c>
      <c r="H19" s="6" t="str">
        <f>IF(E19&lt;&gt;"",IFERROR(INDEX('Vulnerability Analysis'!$K$2:$K$100,MATCH(E19,'Vulnerability Analysis'!$B$2:$B$100,0)),""),"")</f>
        <v/>
      </c>
      <c r="I19" s="6" t="str">
        <f t="shared" si="1"/>
        <v/>
      </c>
      <c r="J19" s="6" t="str">
        <f t="shared" si="2"/>
        <v/>
      </c>
      <c r="K19" s="6" t="str">
        <f t="shared" si="3"/>
        <v/>
      </c>
      <c r="L19" s="6">
        <f>IF('Company Profile'!B6="Tax Preparation Services",'[2]Industry Specific'!A4,IF('Company Profile'!B6="Mortgage/Real Estate Finance",'[2]Industry Specific'!B12,1))</f>
        <v>1</v>
      </c>
    </row>
    <row r="20" spans="1:12" x14ac:dyDescent="0.55000000000000004">
      <c r="A20" s="2"/>
      <c r="B20" s="6" t="str">
        <f t="shared" si="0"/>
        <v/>
      </c>
      <c r="C20" s="2"/>
      <c r="D20" s="2"/>
      <c r="E20" s="2"/>
      <c r="F20" s="6" t="str">
        <f>IF(D20&lt;&gt;"",IFERROR(INDEX('Threat Assessment'!$G$2:$G$100,MATCH(D20,'Threat Assessment'!$B$2:$B$100,0)),""),"")</f>
        <v/>
      </c>
      <c r="G20" s="6" t="str">
        <f>IF(OR(C20&lt;&gt;"",D20&lt;&gt;""),MAX(
IFERROR(INDEX('Asset Inventory'!$L$2:$L$100,MATCH(C20,'Asset Inventory'!$B$2:$B$100,0)),0),
IFERROR(INDEX('Threat Assessment'!$K$2:$K$100,MATCH(D20,'Threat Assessment'!$B$2:$B$100,0)),0)
),"")</f>
        <v/>
      </c>
      <c r="H20" s="6" t="str">
        <f>IF(E20&lt;&gt;"",IFERROR(INDEX('Vulnerability Analysis'!$K$2:$K$100,MATCH(E20,'Vulnerability Analysis'!$B$2:$B$100,0)),""),"")</f>
        <v/>
      </c>
      <c r="I20" s="6" t="str">
        <f t="shared" si="1"/>
        <v/>
      </c>
      <c r="J20" s="6" t="str">
        <f t="shared" si="2"/>
        <v/>
      </c>
      <c r="K20" s="6" t="str">
        <f t="shared" si="3"/>
        <v/>
      </c>
      <c r="L20" s="6">
        <f>IF('Company Profile'!B6="Tax Preparation Services",'[2]Industry Specific'!A4,IF('Company Profile'!B6="Mortgage/Real Estate Finance",'[2]Industry Specific'!B12,1))</f>
        <v>1</v>
      </c>
    </row>
    <row r="21" spans="1:12" x14ac:dyDescent="0.55000000000000004">
      <c r="A21" s="2"/>
      <c r="B21" s="6" t="str">
        <f t="shared" si="0"/>
        <v/>
      </c>
      <c r="C21" s="2"/>
      <c r="D21" s="2"/>
      <c r="E21" s="2"/>
      <c r="F21" s="6" t="str">
        <f>IF(D21&lt;&gt;"",IFERROR(INDEX('Threat Assessment'!$G$2:$G$100,MATCH(D21,'Threat Assessment'!$B$2:$B$100,0)),""),"")</f>
        <v/>
      </c>
      <c r="G21" s="6" t="str">
        <f>IF(OR(C21&lt;&gt;"",D21&lt;&gt;""),MAX(
IFERROR(INDEX('Asset Inventory'!$L$2:$L$100,MATCH(C21,'Asset Inventory'!$B$2:$B$100,0)),0),
IFERROR(INDEX('Threat Assessment'!$K$2:$K$100,MATCH(D21,'Threat Assessment'!$B$2:$B$100,0)),0)
),"")</f>
        <v/>
      </c>
      <c r="H21" s="6" t="str">
        <f>IF(E21&lt;&gt;"",IFERROR(INDEX('Vulnerability Analysis'!$K$2:$K$100,MATCH(E21,'Vulnerability Analysis'!$B$2:$B$100,0)),""),"")</f>
        <v/>
      </c>
      <c r="I21" s="6" t="str">
        <f t="shared" si="1"/>
        <v/>
      </c>
      <c r="J21" s="6" t="str">
        <f t="shared" si="2"/>
        <v/>
      </c>
      <c r="K21" s="6" t="str">
        <f t="shared" si="3"/>
        <v/>
      </c>
      <c r="L21" s="6">
        <f>IF('Company Profile'!B6="Tax Preparation Services",'[2]Industry Specific'!A4,IF('Company Profile'!B6="Mortgage/Real Estate Finance",'[2]Industry Specific'!B12,1))</f>
        <v>1</v>
      </c>
    </row>
    <row r="22" spans="1:12" x14ac:dyDescent="0.55000000000000004">
      <c r="A22" s="2"/>
      <c r="B22" s="6" t="str">
        <f t="shared" si="0"/>
        <v/>
      </c>
      <c r="C22" s="2"/>
      <c r="D22" s="2"/>
      <c r="E22" s="2"/>
      <c r="F22" s="6" t="str">
        <f>IF(D22&lt;&gt;"",IFERROR(INDEX('Threat Assessment'!$G$2:$G$100,MATCH(D22,'Threat Assessment'!$B$2:$B$100,0)),""),"")</f>
        <v/>
      </c>
      <c r="G22" s="6" t="str">
        <f>IF(OR(C22&lt;&gt;"",D22&lt;&gt;""),MAX(
IFERROR(INDEX('Asset Inventory'!$L$2:$L$100,MATCH(C22,'Asset Inventory'!$B$2:$B$100,0)),0),
IFERROR(INDEX('Threat Assessment'!$K$2:$K$100,MATCH(D22,'Threat Assessment'!$B$2:$B$100,0)),0)
),"")</f>
        <v/>
      </c>
      <c r="H22" s="6" t="str">
        <f>IF(E22&lt;&gt;"",IFERROR(INDEX('Vulnerability Analysis'!$K$2:$K$100,MATCH(E22,'Vulnerability Analysis'!$B$2:$B$100,0)),""),"")</f>
        <v/>
      </c>
      <c r="I22" s="6" t="str">
        <f t="shared" si="1"/>
        <v/>
      </c>
      <c r="J22" s="6" t="str">
        <f t="shared" si="2"/>
        <v/>
      </c>
      <c r="K22" s="6" t="str">
        <f t="shared" si="3"/>
        <v/>
      </c>
      <c r="L22" s="6">
        <f>IF('Company Profile'!B6="Tax Preparation Services",'[2]Industry Specific'!A4,IF('Company Profile'!B6="Mortgage/Real Estate Finance",'[2]Industry Specific'!B12,1))</f>
        <v>1</v>
      </c>
    </row>
    <row r="23" spans="1:12" x14ac:dyDescent="0.55000000000000004">
      <c r="A23" s="2"/>
      <c r="B23" s="6" t="str">
        <f t="shared" si="0"/>
        <v/>
      </c>
      <c r="C23" s="2"/>
      <c r="D23" s="2"/>
      <c r="E23" s="2"/>
      <c r="F23" s="6" t="str">
        <f>IF(D23&lt;&gt;"",IFERROR(INDEX('Threat Assessment'!$G$2:$G$100,MATCH(D23,'Threat Assessment'!$B$2:$B$100,0)),""),"")</f>
        <v/>
      </c>
      <c r="G23" s="6" t="str">
        <f>IF(OR(C23&lt;&gt;"",D23&lt;&gt;""),MAX(
IFERROR(INDEX('Asset Inventory'!$L$2:$L$100,MATCH(C23,'Asset Inventory'!$B$2:$B$100,0)),0),
IFERROR(INDEX('Threat Assessment'!$K$2:$K$100,MATCH(D23,'Threat Assessment'!$B$2:$B$100,0)),0)
),"")</f>
        <v/>
      </c>
      <c r="H23" s="6" t="str">
        <f>IF(E23&lt;&gt;"",IFERROR(INDEX('Vulnerability Analysis'!$K$2:$K$100,MATCH(E23,'Vulnerability Analysis'!$B$2:$B$100,0)),""),"")</f>
        <v/>
      </c>
      <c r="I23" s="6" t="str">
        <f t="shared" si="1"/>
        <v/>
      </c>
      <c r="J23" s="6" t="str">
        <f t="shared" si="2"/>
        <v/>
      </c>
      <c r="K23" s="6" t="str">
        <f t="shared" si="3"/>
        <v/>
      </c>
      <c r="L23" s="6">
        <f>IF('Company Profile'!B6="Tax Preparation Services",'[2]Industry Specific'!A4,IF('Company Profile'!B6="Mortgage/Real Estate Finance",'[2]Industry Specific'!B12,1))</f>
        <v>1</v>
      </c>
    </row>
    <row r="24" spans="1:12" x14ac:dyDescent="0.55000000000000004">
      <c r="A24" s="2"/>
      <c r="B24" s="6" t="str">
        <f t="shared" si="0"/>
        <v/>
      </c>
      <c r="C24" s="2"/>
      <c r="D24" s="2"/>
      <c r="E24" s="2"/>
      <c r="F24" s="6" t="str">
        <f>IF(D24&lt;&gt;"",IFERROR(INDEX('Threat Assessment'!$G$2:$G$100,MATCH(D24,'Threat Assessment'!$B$2:$B$100,0)),""),"")</f>
        <v/>
      </c>
      <c r="G24" s="6" t="str">
        <f>IF(OR(C24&lt;&gt;"",D24&lt;&gt;""),MAX(
IFERROR(INDEX('Asset Inventory'!$L$2:$L$100,MATCH(C24,'Asset Inventory'!$B$2:$B$100,0)),0),
IFERROR(INDEX('Threat Assessment'!$K$2:$K$100,MATCH(D24,'Threat Assessment'!$B$2:$B$100,0)),0)
),"")</f>
        <v/>
      </c>
      <c r="H24" s="6" t="str">
        <f>IF(E24&lt;&gt;"",IFERROR(INDEX('Vulnerability Analysis'!$K$2:$K$100,MATCH(E24,'Vulnerability Analysis'!$B$2:$B$100,0)),""),"")</f>
        <v/>
      </c>
      <c r="I24" s="6" t="str">
        <f t="shared" si="1"/>
        <v/>
      </c>
      <c r="J24" s="6" t="str">
        <f t="shared" si="2"/>
        <v/>
      </c>
      <c r="K24" s="6" t="str">
        <f t="shared" si="3"/>
        <v/>
      </c>
      <c r="L24" s="6">
        <f>IF('Company Profile'!B6="Tax Preparation Services",'[2]Industry Specific'!A4,IF('Company Profile'!B6="Mortgage/Real Estate Finance",'[2]Industry Specific'!B12,1))</f>
        <v>1</v>
      </c>
    </row>
    <row r="25" spans="1:12" x14ac:dyDescent="0.55000000000000004">
      <c r="A25" s="2"/>
      <c r="B25" s="6" t="str">
        <f t="shared" si="0"/>
        <v/>
      </c>
      <c r="C25" s="2"/>
      <c r="D25" s="2"/>
      <c r="E25" s="2"/>
      <c r="F25" s="6" t="str">
        <f>IF(D25&lt;&gt;"",IFERROR(INDEX('Threat Assessment'!$G$2:$G$100,MATCH(D25,'Threat Assessment'!$B$2:$B$100,0)),""),"")</f>
        <v/>
      </c>
      <c r="G25" s="6" t="str">
        <f>IF(OR(C25&lt;&gt;"",D25&lt;&gt;""),MAX(
IFERROR(INDEX('Asset Inventory'!$L$2:$L$100,MATCH(C25,'Asset Inventory'!$B$2:$B$100,0)),0),
IFERROR(INDEX('Threat Assessment'!$K$2:$K$100,MATCH(D25,'Threat Assessment'!$B$2:$B$100,0)),0)
),"")</f>
        <v/>
      </c>
      <c r="H25" s="6" t="str">
        <f>IF(E25&lt;&gt;"",IFERROR(INDEX('Vulnerability Analysis'!$K$2:$K$100,MATCH(E25,'Vulnerability Analysis'!$B$2:$B$100,0)),""),"")</f>
        <v/>
      </c>
      <c r="I25" s="6" t="str">
        <f t="shared" si="1"/>
        <v/>
      </c>
      <c r="J25" s="6" t="str">
        <f t="shared" si="2"/>
        <v/>
      </c>
      <c r="K25" s="6" t="str">
        <f t="shared" si="3"/>
        <v/>
      </c>
      <c r="L25" s="6">
        <f>IF('Company Profile'!B6="Tax Preparation Services",'[2]Industry Specific'!A4,IF('Company Profile'!B6="Mortgage/Real Estate Finance",'[2]Industry Specific'!B12,1))</f>
        <v>1</v>
      </c>
    </row>
    <row r="26" spans="1:12" x14ac:dyDescent="0.55000000000000004">
      <c r="A26" s="2"/>
      <c r="B26" s="6" t="str">
        <f t="shared" si="0"/>
        <v/>
      </c>
      <c r="C26" s="2"/>
      <c r="D26" s="2"/>
      <c r="E26" s="2"/>
      <c r="F26" s="6" t="str">
        <f>IF(D26&lt;&gt;"",IFERROR(INDEX('Threat Assessment'!$G$2:$G$100,MATCH(D26,'Threat Assessment'!$B$2:$B$100,0)),""),"")</f>
        <v/>
      </c>
      <c r="G26" s="6" t="str">
        <f>IF(OR(C26&lt;&gt;"",D26&lt;&gt;""),MAX(
IFERROR(INDEX('Asset Inventory'!$L$2:$L$100,MATCH(C26,'Asset Inventory'!$B$2:$B$100,0)),0),
IFERROR(INDEX('Threat Assessment'!$K$2:$K$100,MATCH(D26,'Threat Assessment'!$B$2:$B$100,0)),0)
),"")</f>
        <v/>
      </c>
      <c r="H26" s="6" t="str">
        <f>IF(E26&lt;&gt;"",IFERROR(INDEX('Vulnerability Analysis'!$K$2:$K$100,MATCH(E26,'Vulnerability Analysis'!$B$2:$B$100,0)),""),"")</f>
        <v/>
      </c>
      <c r="I26" s="6" t="str">
        <f t="shared" si="1"/>
        <v/>
      </c>
      <c r="J26" s="6" t="str">
        <f t="shared" si="2"/>
        <v/>
      </c>
      <c r="K26" s="6" t="str">
        <f t="shared" si="3"/>
        <v/>
      </c>
      <c r="L26" s="6">
        <f>IF('Company Profile'!B6="Tax Preparation Services",'[2]Industry Specific'!A4,IF('Company Profile'!B6="Mortgage/Real Estate Finance",'[2]Industry Specific'!B12,1))</f>
        <v>1</v>
      </c>
    </row>
    <row r="27" spans="1:12" ht="15.6" customHeight="1" x14ac:dyDescent="0.6">
      <c r="A27" s="43" t="s">
        <v>96</v>
      </c>
      <c r="B27" s="39"/>
      <c r="C27" s="39"/>
      <c r="D27" s="39"/>
      <c r="E27" s="39"/>
      <c r="F27" s="39"/>
      <c r="G27" s="39"/>
      <c r="H27" s="39"/>
      <c r="I27" s="39"/>
      <c r="J27" s="39"/>
      <c r="K27" s="39"/>
      <c r="L27" s="39"/>
    </row>
  </sheetData>
  <mergeCells count="1">
    <mergeCell ref="A27:L27"/>
  </mergeCells>
  <hyperlinks>
    <hyperlink ref="A27" r:id="rId1" xr:uid="{00000000-0004-0000-0700-000000000000}"/>
  </hyperlinks>
  <pageMargins left="0.75" right="0.75" top="1" bottom="1" header="0.5" footer="0.5"/>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AD47"/>
  </sheetPr>
  <dimension ref="A1:K104"/>
  <sheetViews>
    <sheetView workbookViewId="0"/>
  </sheetViews>
  <sheetFormatPr defaultRowHeight="14.4" x14ac:dyDescent="0.55000000000000004"/>
  <cols>
    <col min="1" max="12" width="20" customWidth="1"/>
  </cols>
  <sheetData>
    <row r="1" spans="1:11" ht="15.6" x14ac:dyDescent="0.6">
      <c r="A1" s="32" t="s">
        <v>123</v>
      </c>
      <c r="B1" s="1" t="s">
        <v>115</v>
      </c>
      <c r="C1" s="1" t="s">
        <v>120</v>
      </c>
      <c r="D1" s="1" t="s">
        <v>121</v>
      </c>
      <c r="E1" s="1" t="s">
        <v>66</v>
      </c>
      <c r="F1" s="1" t="s">
        <v>67</v>
      </c>
      <c r="G1" s="1" t="s">
        <v>68</v>
      </c>
      <c r="H1" s="1" t="s">
        <v>124</v>
      </c>
      <c r="I1" s="1" t="s">
        <v>125</v>
      </c>
      <c r="J1" s="1" t="s">
        <v>126</v>
      </c>
      <c r="K1" s="1" t="s">
        <v>127</v>
      </c>
    </row>
    <row r="2" spans="1:11" x14ac:dyDescent="0.55000000000000004">
      <c r="A2" s="6" t="str">
        <f>IFERROR(INDEX('Risk Calculation'!$A$2:$A$51,MATCH(1,'Risk Calculation'!$K$2:$K$51,0)),"")</f>
        <v/>
      </c>
      <c r="B2" s="6" t="str">
        <f>IF(A2&lt;&gt;"",INDEX('Risk Calculation'!$B$2:$B$51,MATCH(A2,'Risk Calculation'!$A$2:$A$51,0)),"")</f>
        <v/>
      </c>
      <c r="C2" s="6" t="str">
        <f>IF(A2&lt;&gt;"",INDEX('Risk Calculation'!$I$2:$I$51,MATCH(A2,'Risk Calculation'!$A$2:$A$51,0)),"")</f>
        <v/>
      </c>
      <c r="D2" s="6" t="str">
        <f>IF(A2&lt;&gt;"",INDEX('Risk Calculation'!$J$2:$J$51,MATCH(A2,'Risk Calculation'!$A$2:$A$51,0)),"")</f>
        <v/>
      </c>
      <c r="E2" s="2"/>
      <c r="F2" s="2"/>
      <c r="G2" s="2"/>
      <c r="H2" s="2"/>
      <c r="I2" s="2"/>
      <c r="J2" s="2"/>
      <c r="K2" s="2"/>
    </row>
    <row r="3" spans="1:11" x14ac:dyDescent="0.55000000000000004">
      <c r="A3" s="6" t="str">
        <f>IFERROR(INDEX('Risk Calculation'!$A$2:$A$51,MATCH(2,'Risk Calculation'!$K$2:$K$51,0)),"")</f>
        <v/>
      </c>
      <c r="B3" s="6" t="str">
        <f>IF(A3&lt;&gt;"",INDEX('Risk Calculation'!$B$2:$B$51,MATCH(A3,'Risk Calculation'!$A$2:$A$51,0)),"")</f>
        <v/>
      </c>
      <c r="C3" s="6" t="str">
        <f>IF(A3&lt;&gt;"",INDEX('Risk Calculation'!$I$2:$I$51,MATCH(A3,'Risk Calculation'!$A$2:$A$51,0)),"")</f>
        <v/>
      </c>
      <c r="D3" s="6" t="str">
        <f>IF(A3&lt;&gt;"",INDEX('Risk Calculation'!$J$2:$J$51,MATCH(A3,'Risk Calculation'!$A$2:$A$51,0)),"")</f>
        <v/>
      </c>
      <c r="E3" s="2"/>
      <c r="F3" s="2"/>
      <c r="G3" s="2"/>
      <c r="H3" s="2"/>
      <c r="I3" s="2"/>
      <c r="J3" s="2"/>
      <c r="K3" s="2"/>
    </row>
    <row r="4" spans="1:11" x14ac:dyDescent="0.55000000000000004">
      <c r="A4" s="6" t="str">
        <f>IFERROR(INDEX('Risk Calculation'!$A$2:$A$51,MATCH(3,'Risk Calculation'!$K$2:$K$51,0)),"")</f>
        <v/>
      </c>
      <c r="B4" s="6" t="str">
        <f>IF(A4&lt;&gt;"",INDEX('Risk Calculation'!$B$2:$B$51,MATCH(A4,'Risk Calculation'!$A$2:$A$51,0)),"")</f>
        <v/>
      </c>
      <c r="C4" s="6" t="str">
        <f>IF(A4&lt;&gt;"",INDEX('Risk Calculation'!$I$2:$I$51,MATCH(A4,'Risk Calculation'!$A$2:$A$51,0)),"")</f>
        <v/>
      </c>
      <c r="D4" s="6" t="str">
        <f>IF(A4&lt;&gt;"",INDEX('Risk Calculation'!$J$2:$J$51,MATCH(A4,'Risk Calculation'!$A$2:$A$51,0)),"")</f>
        <v/>
      </c>
      <c r="E4" s="2"/>
      <c r="F4" s="2"/>
      <c r="G4" s="2"/>
      <c r="H4" s="2"/>
      <c r="I4" s="2"/>
      <c r="J4" s="2"/>
      <c r="K4" s="2"/>
    </row>
    <row r="5" spans="1:11" x14ac:dyDescent="0.55000000000000004">
      <c r="A5" s="6" t="str">
        <f>IFERROR(INDEX('Risk Calculation'!$A$2:$A$51,MATCH(4,'Risk Calculation'!$K$2:$K$51,0)),"")</f>
        <v/>
      </c>
      <c r="B5" s="6" t="str">
        <f>IF(A5&lt;&gt;"",INDEX('Risk Calculation'!$B$2:$B$51,MATCH(A5,'Risk Calculation'!$A$2:$A$51,0)),"")</f>
        <v/>
      </c>
      <c r="C5" s="6" t="str">
        <f>IF(A5&lt;&gt;"",INDEX('Risk Calculation'!$I$2:$I$51,MATCH(A5,'Risk Calculation'!$A$2:$A$51,0)),"")</f>
        <v/>
      </c>
      <c r="D5" s="6" t="str">
        <f>IF(A5&lt;&gt;"",INDEX('Risk Calculation'!$J$2:$J$51,MATCH(A5,'Risk Calculation'!$A$2:$A$51,0)),"")</f>
        <v/>
      </c>
      <c r="E5" s="2"/>
      <c r="F5" s="2"/>
      <c r="G5" s="2"/>
      <c r="H5" s="2"/>
      <c r="I5" s="2"/>
      <c r="J5" s="2"/>
      <c r="K5" s="2"/>
    </row>
    <row r="6" spans="1:11" x14ac:dyDescent="0.55000000000000004">
      <c r="A6" s="6" t="str">
        <f>IFERROR(INDEX('Risk Calculation'!$A$2:$A$51,MATCH(5,'Risk Calculation'!$K$2:$K$51,0)),"")</f>
        <v/>
      </c>
      <c r="B6" s="6" t="str">
        <f>IF(A6&lt;&gt;"",INDEX('Risk Calculation'!$B$2:$B$51,MATCH(A6,'Risk Calculation'!$A$2:$A$51,0)),"")</f>
        <v/>
      </c>
      <c r="C6" s="6" t="str">
        <f>IF(A6&lt;&gt;"",INDEX('Risk Calculation'!$I$2:$I$51,MATCH(A6,'Risk Calculation'!$A$2:$A$51,0)),"")</f>
        <v/>
      </c>
      <c r="D6" s="6" t="str">
        <f>IF(A6&lt;&gt;"",INDEX('Risk Calculation'!$J$2:$J$51,MATCH(A6,'Risk Calculation'!$A$2:$A$51,0)),"")</f>
        <v/>
      </c>
      <c r="E6" s="2"/>
      <c r="F6" s="2"/>
      <c r="G6" s="2"/>
      <c r="H6" s="2"/>
      <c r="I6" s="2"/>
      <c r="J6" s="2"/>
      <c r="K6" s="2"/>
    </row>
    <row r="7" spans="1:11" x14ac:dyDescent="0.55000000000000004">
      <c r="A7" s="6" t="str">
        <f>IFERROR(INDEX('Risk Calculation'!$A$2:$A$51,MATCH(6,'Risk Calculation'!$K$2:$K$51,0)),"")</f>
        <v/>
      </c>
      <c r="B7" s="6" t="str">
        <f>IF(A7&lt;&gt;"",INDEX('Risk Calculation'!$B$2:$B$51,MATCH(A7,'Risk Calculation'!$A$2:$A$51,0)),"")</f>
        <v/>
      </c>
      <c r="C7" s="6" t="str">
        <f>IF(A7&lt;&gt;"",INDEX('Risk Calculation'!$I$2:$I$51,MATCH(A7,'Risk Calculation'!$A$2:$A$51,0)),"")</f>
        <v/>
      </c>
      <c r="D7" s="6" t="str">
        <f>IF(A7&lt;&gt;"",INDEX('Risk Calculation'!$J$2:$J$51,MATCH(A7,'Risk Calculation'!$A$2:$A$51,0)),"")</f>
        <v/>
      </c>
      <c r="E7" s="2"/>
      <c r="F7" s="2"/>
      <c r="G7" s="2"/>
      <c r="H7" s="2"/>
      <c r="I7" s="2"/>
      <c r="J7" s="2"/>
      <c r="K7" s="2"/>
    </row>
    <row r="8" spans="1:11" x14ac:dyDescent="0.55000000000000004">
      <c r="A8" s="6" t="str">
        <f>IFERROR(INDEX('Risk Calculation'!$A$2:$A$51,MATCH(7,'Risk Calculation'!$K$2:$K$51,0)),"")</f>
        <v/>
      </c>
      <c r="B8" s="6" t="str">
        <f>IF(A8&lt;&gt;"",INDEX('Risk Calculation'!$B$2:$B$51,MATCH(A8,'Risk Calculation'!$A$2:$A$51,0)),"")</f>
        <v/>
      </c>
      <c r="C8" s="6" t="str">
        <f>IF(A8&lt;&gt;"",INDEX('Risk Calculation'!$I$2:$I$51,MATCH(A8,'Risk Calculation'!$A$2:$A$51,0)),"")</f>
        <v/>
      </c>
      <c r="D8" s="6" t="str">
        <f>IF(A8&lt;&gt;"",INDEX('Risk Calculation'!$J$2:$J$51,MATCH(A8,'Risk Calculation'!$A$2:$A$51,0)),"")</f>
        <v/>
      </c>
      <c r="E8" s="2"/>
      <c r="F8" s="2"/>
      <c r="G8" s="2"/>
      <c r="H8" s="2"/>
      <c r="I8" s="2"/>
      <c r="J8" s="2"/>
      <c r="K8" s="2"/>
    </row>
    <row r="9" spans="1:11" x14ac:dyDescent="0.55000000000000004">
      <c r="A9" s="6" t="str">
        <f>IFERROR(INDEX('Risk Calculation'!$A$2:$A$51,MATCH(8,'Risk Calculation'!$K$2:$K$51,0)),"")</f>
        <v/>
      </c>
      <c r="B9" s="6" t="str">
        <f>IF(A9&lt;&gt;"",INDEX('Risk Calculation'!$B$2:$B$51,MATCH(A9,'Risk Calculation'!$A$2:$A$51,0)),"")</f>
        <v/>
      </c>
      <c r="C9" s="6" t="str">
        <f>IF(A9&lt;&gt;"",INDEX('Risk Calculation'!$I$2:$I$51,MATCH(A9,'Risk Calculation'!$A$2:$A$51,0)),"")</f>
        <v/>
      </c>
      <c r="D9" s="6" t="str">
        <f>IF(A9&lt;&gt;"",INDEX('Risk Calculation'!$J$2:$J$51,MATCH(A9,'Risk Calculation'!$A$2:$A$51,0)),"")</f>
        <v/>
      </c>
      <c r="E9" s="2"/>
      <c r="F9" s="2"/>
      <c r="G9" s="2"/>
      <c r="H9" s="2"/>
      <c r="I9" s="2"/>
      <c r="J9" s="2"/>
      <c r="K9" s="2"/>
    </row>
    <row r="10" spans="1:11" x14ac:dyDescent="0.55000000000000004">
      <c r="A10" s="6" t="str">
        <f>IFERROR(INDEX('Risk Calculation'!$A$2:$A$51,MATCH(9,'Risk Calculation'!$K$2:$K$51,0)),"")</f>
        <v/>
      </c>
      <c r="B10" s="6" t="str">
        <f>IF(A10&lt;&gt;"",INDEX('Risk Calculation'!$B$2:$B$51,MATCH(A10,'Risk Calculation'!$A$2:$A$51,0)),"")</f>
        <v/>
      </c>
      <c r="C10" s="6" t="str">
        <f>IF(A10&lt;&gt;"",INDEX('Risk Calculation'!$I$2:$I$51,MATCH(A10,'Risk Calculation'!$A$2:$A$51,0)),"")</f>
        <v/>
      </c>
      <c r="D10" s="6" t="str">
        <f>IF(A10&lt;&gt;"",INDEX('Risk Calculation'!$J$2:$J$51,MATCH(A10,'Risk Calculation'!$A$2:$A$51,0)),"")</f>
        <v/>
      </c>
      <c r="E10" s="2"/>
      <c r="F10" s="2"/>
      <c r="G10" s="2"/>
      <c r="H10" s="2"/>
      <c r="I10" s="2"/>
      <c r="J10" s="2"/>
      <c r="K10" s="2"/>
    </row>
    <row r="11" spans="1:11" x14ac:dyDescent="0.55000000000000004">
      <c r="A11" s="6" t="str">
        <f>IFERROR(INDEX('Risk Calculation'!$A$2:$A$51,MATCH(10,'Risk Calculation'!$K$2:$K$51,0)),"")</f>
        <v/>
      </c>
      <c r="B11" s="6" t="str">
        <f>IF(A11&lt;&gt;"",INDEX('Risk Calculation'!$B$2:$B$51,MATCH(A11,'Risk Calculation'!$A$2:$A$51,0)),"")</f>
        <v/>
      </c>
      <c r="C11" s="6" t="str">
        <f>IF(A11&lt;&gt;"",INDEX('Risk Calculation'!$I$2:$I$51,MATCH(A11,'Risk Calculation'!$A$2:$A$51,0)),"")</f>
        <v/>
      </c>
      <c r="D11" s="6" t="str">
        <f>IF(A11&lt;&gt;"",INDEX('Risk Calculation'!$J$2:$J$51,MATCH(A11,'Risk Calculation'!$A$2:$A$51,0)),"")</f>
        <v/>
      </c>
      <c r="E11" s="2"/>
      <c r="F11" s="2"/>
      <c r="G11" s="2"/>
      <c r="H11" s="2"/>
      <c r="I11" s="2"/>
      <c r="J11" s="2"/>
      <c r="K11" s="2"/>
    </row>
    <row r="12" spans="1:11" x14ac:dyDescent="0.55000000000000004">
      <c r="A12" s="6" t="str">
        <f>IFERROR(INDEX('Risk Calculation'!$A$2:$A$51,MATCH(11,'Risk Calculation'!$K$2:$K$51,0)),"")</f>
        <v/>
      </c>
      <c r="B12" s="6" t="str">
        <f>IF(A12&lt;&gt;"",INDEX('Risk Calculation'!$B$2:$B$51,MATCH(A12,'Risk Calculation'!$A$2:$A$51,0)),"")</f>
        <v/>
      </c>
      <c r="C12" s="6" t="str">
        <f>IF(A12&lt;&gt;"",INDEX('Risk Calculation'!$I$2:$I$51,MATCH(A12,'Risk Calculation'!$A$2:$A$51,0)),"")</f>
        <v/>
      </c>
      <c r="D12" s="6" t="str">
        <f>IF(A12&lt;&gt;"",INDEX('Risk Calculation'!$J$2:$J$51,MATCH(A12,'Risk Calculation'!$A$2:$A$51,0)),"")</f>
        <v/>
      </c>
      <c r="E12" s="2"/>
      <c r="F12" s="2"/>
      <c r="G12" s="2"/>
      <c r="H12" s="2"/>
      <c r="I12" s="2"/>
      <c r="J12" s="2"/>
      <c r="K12" s="2"/>
    </row>
    <row r="13" spans="1:11" x14ac:dyDescent="0.55000000000000004">
      <c r="A13" s="6" t="str">
        <f>IFERROR(INDEX('Risk Calculation'!$A$2:$A$51,MATCH(12,'Risk Calculation'!$K$2:$K$51,0)),"")</f>
        <v/>
      </c>
      <c r="B13" s="6" t="str">
        <f>IF(A13&lt;&gt;"",INDEX('Risk Calculation'!$B$2:$B$51,MATCH(A13,'Risk Calculation'!$A$2:$A$51,0)),"")</f>
        <v/>
      </c>
      <c r="C13" s="6" t="str">
        <f>IF(A13&lt;&gt;"",INDEX('Risk Calculation'!$I$2:$I$51,MATCH(A13,'Risk Calculation'!$A$2:$A$51,0)),"")</f>
        <v/>
      </c>
      <c r="D13" s="6" t="str">
        <f>IF(A13&lt;&gt;"",INDEX('Risk Calculation'!$J$2:$J$51,MATCH(A13,'Risk Calculation'!$A$2:$A$51,0)),"")</f>
        <v/>
      </c>
      <c r="E13" s="2"/>
      <c r="F13" s="2"/>
      <c r="G13" s="2"/>
      <c r="H13" s="2"/>
      <c r="I13" s="2"/>
      <c r="J13" s="2"/>
      <c r="K13" s="2"/>
    </row>
    <row r="14" spans="1:11" x14ac:dyDescent="0.55000000000000004">
      <c r="A14" s="6" t="str">
        <f>IFERROR(INDEX('Risk Calculation'!$A$2:$A$51,MATCH(13,'Risk Calculation'!$K$2:$K$51,0)),"")</f>
        <v/>
      </c>
      <c r="B14" s="6" t="str">
        <f>IF(A14&lt;&gt;"",INDEX('Risk Calculation'!$B$2:$B$51,MATCH(A14,'Risk Calculation'!$A$2:$A$51,0)),"")</f>
        <v/>
      </c>
      <c r="C14" s="6" t="str">
        <f>IF(A14&lt;&gt;"",INDEX('Risk Calculation'!$I$2:$I$51,MATCH(A14,'Risk Calculation'!$A$2:$A$51,0)),"")</f>
        <v/>
      </c>
      <c r="D14" s="6" t="str">
        <f>IF(A14&lt;&gt;"",INDEX('Risk Calculation'!$J$2:$J$51,MATCH(A14,'Risk Calculation'!$A$2:$A$51,0)),"")</f>
        <v/>
      </c>
      <c r="E14" s="2"/>
      <c r="F14" s="2"/>
      <c r="G14" s="2"/>
      <c r="H14" s="2"/>
      <c r="I14" s="2"/>
      <c r="J14" s="2"/>
      <c r="K14" s="2"/>
    </row>
    <row r="15" spans="1:11" x14ac:dyDescent="0.55000000000000004">
      <c r="A15" s="6" t="str">
        <f>IFERROR(INDEX('Risk Calculation'!$A$2:$A$51,MATCH(14,'Risk Calculation'!$K$2:$K$51,0)),"")</f>
        <v/>
      </c>
      <c r="B15" s="6" t="str">
        <f>IF(A15&lt;&gt;"",INDEX('Risk Calculation'!$B$2:$B$51,MATCH(A15,'Risk Calculation'!$A$2:$A$51,0)),"")</f>
        <v/>
      </c>
      <c r="C15" s="6" t="str">
        <f>IF(A15&lt;&gt;"",INDEX('Risk Calculation'!$I$2:$I$51,MATCH(A15,'Risk Calculation'!$A$2:$A$51,0)),"")</f>
        <v/>
      </c>
      <c r="D15" s="6" t="str">
        <f>IF(A15&lt;&gt;"",INDEX('Risk Calculation'!$J$2:$J$51,MATCH(A15,'Risk Calculation'!$A$2:$A$51,0)),"")</f>
        <v/>
      </c>
      <c r="E15" s="2"/>
      <c r="F15" s="2"/>
      <c r="G15" s="2"/>
      <c r="H15" s="2"/>
      <c r="I15" s="2"/>
      <c r="J15" s="2"/>
      <c r="K15" s="2"/>
    </row>
    <row r="16" spans="1:11" x14ac:dyDescent="0.55000000000000004">
      <c r="A16" s="6" t="str">
        <f>IFERROR(INDEX('Risk Calculation'!$A$2:$A$51,MATCH(15,'Risk Calculation'!$K$2:$K$51,0)),"")</f>
        <v/>
      </c>
      <c r="B16" s="6" t="str">
        <f>IF(A16&lt;&gt;"",INDEX('Risk Calculation'!$B$2:$B$51,MATCH(A16,'Risk Calculation'!$A$2:$A$51,0)),"")</f>
        <v/>
      </c>
      <c r="C16" s="6" t="str">
        <f>IF(A16&lt;&gt;"",INDEX('Risk Calculation'!$I$2:$I$51,MATCH(A16,'Risk Calculation'!$A$2:$A$51,0)),"")</f>
        <v/>
      </c>
      <c r="D16" s="6" t="str">
        <f>IF(A16&lt;&gt;"",INDEX('Risk Calculation'!$J$2:$J$51,MATCH(A16,'Risk Calculation'!$A$2:$A$51,0)),"")</f>
        <v/>
      </c>
      <c r="E16" s="2"/>
      <c r="F16" s="2"/>
      <c r="G16" s="2"/>
      <c r="H16" s="2"/>
      <c r="I16" s="2"/>
      <c r="J16" s="2"/>
      <c r="K16" s="2"/>
    </row>
    <row r="17" spans="1:11" x14ac:dyDescent="0.55000000000000004">
      <c r="A17" s="6" t="str">
        <f>IFERROR(INDEX('Risk Calculation'!$A$2:$A$51,MATCH(16,'Risk Calculation'!$K$2:$K$51,0)),"")</f>
        <v/>
      </c>
      <c r="B17" s="6" t="str">
        <f>IF(A17&lt;&gt;"",INDEX('Risk Calculation'!$B$2:$B$51,MATCH(A17,'Risk Calculation'!$A$2:$A$51,0)),"")</f>
        <v/>
      </c>
      <c r="C17" s="6" t="str">
        <f>IF(A17&lt;&gt;"",INDEX('Risk Calculation'!$I$2:$I$51,MATCH(A17,'Risk Calculation'!$A$2:$A$51,0)),"")</f>
        <v/>
      </c>
      <c r="D17" s="6" t="str">
        <f>IF(A17&lt;&gt;"",INDEX('Risk Calculation'!$J$2:$J$51,MATCH(A17,'Risk Calculation'!$A$2:$A$51,0)),"")</f>
        <v/>
      </c>
      <c r="E17" s="2"/>
      <c r="F17" s="2"/>
      <c r="G17" s="2"/>
      <c r="H17" s="2"/>
      <c r="I17" s="2"/>
      <c r="J17" s="2"/>
      <c r="K17" s="2"/>
    </row>
    <row r="18" spans="1:11" x14ac:dyDescent="0.55000000000000004">
      <c r="A18" s="6" t="str">
        <f>IFERROR(INDEX('Risk Calculation'!$A$2:$A$51,MATCH(17,'Risk Calculation'!$K$2:$K$51,0)),"")</f>
        <v/>
      </c>
      <c r="B18" s="6" t="str">
        <f>IF(A18&lt;&gt;"",INDEX('Risk Calculation'!$B$2:$B$51,MATCH(A18,'Risk Calculation'!$A$2:$A$51,0)),"")</f>
        <v/>
      </c>
      <c r="C18" s="6" t="str">
        <f>IF(A18&lt;&gt;"",INDEX('Risk Calculation'!$I$2:$I$51,MATCH(A18,'Risk Calculation'!$A$2:$A$51,0)),"")</f>
        <v/>
      </c>
      <c r="D18" s="6" t="str">
        <f>IF(A18&lt;&gt;"",INDEX('Risk Calculation'!$J$2:$J$51,MATCH(A18,'Risk Calculation'!$A$2:$A$51,0)),"")</f>
        <v/>
      </c>
      <c r="E18" s="2"/>
      <c r="F18" s="2"/>
      <c r="G18" s="2"/>
      <c r="H18" s="2"/>
      <c r="I18" s="2"/>
      <c r="J18" s="2"/>
      <c r="K18" s="2"/>
    </row>
    <row r="19" spans="1:11" x14ac:dyDescent="0.55000000000000004">
      <c r="A19" s="6" t="str">
        <f>IFERROR(INDEX('Risk Calculation'!$A$2:$A$51,MATCH(18,'Risk Calculation'!$K$2:$K$51,0)),"")</f>
        <v/>
      </c>
      <c r="B19" s="6" t="str">
        <f>IF(A19&lt;&gt;"",INDEX('Risk Calculation'!$B$2:$B$51,MATCH(A19,'Risk Calculation'!$A$2:$A$51,0)),"")</f>
        <v/>
      </c>
      <c r="C19" s="6" t="str">
        <f>IF(A19&lt;&gt;"",INDEX('Risk Calculation'!$I$2:$I$51,MATCH(A19,'Risk Calculation'!$A$2:$A$51,0)),"")</f>
        <v/>
      </c>
      <c r="D19" s="6" t="str">
        <f>IF(A19&lt;&gt;"",INDEX('Risk Calculation'!$J$2:$J$51,MATCH(A19,'Risk Calculation'!$A$2:$A$51,0)),"")</f>
        <v/>
      </c>
      <c r="E19" s="2"/>
      <c r="F19" s="2"/>
      <c r="G19" s="2"/>
      <c r="H19" s="2"/>
      <c r="I19" s="2"/>
      <c r="J19" s="2"/>
      <c r="K19" s="2"/>
    </row>
    <row r="20" spans="1:11" x14ac:dyDescent="0.55000000000000004">
      <c r="A20" s="6" t="str">
        <f>IFERROR(INDEX('Risk Calculation'!$A$2:$A$51,MATCH(19,'Risk Calculation'!$K$2:$K$51,0)),"")</f>
        <v/>
      </c>
      <c r="B20" s="6" t="str">
        <f>IF(A20&lt;&gt;"",INDEX('Risk Calculation'!$B$2:$B$51,MATCH(A20,'Risk Calculation'!$A$2:$A$51,0)),"")</f>
        <v/>
      </c>
      <c r="C20" s="6" t="str">
        <f>IF(A20&lt;&gt;"",INDEX('Risk Calculation'!$I$2:$I$51,MATCH(A20,'Risk Calculation'!$A$2:$A$51,0)),"")</f>
        <v/>
      </c>
      <c r="D20" s="6" t="str">
        <f>IF(A20&lt;&gt;"",INDEX('Risk Calculation'!$J$2:$J$51,MATCH(A20,'Risk Calculation'!$A$2:$A$51,0)),"")</f>
        <v/>
      </c>
      <c r="E20" s="2"/>
      <c r="F20" s="2"/>
      <c r="G20" s="2"/>
      <c r="H20" s="2"/>
      <c r="I20" s="2"/>
      <c r="J20" s="2"/>
      <c r="K20" s="2"/>
    </row>
    <row r="21" spans="1:11" x14ac:dyDescent="0.55000000000000004">
      <c r="A21" s="6" t="str">
        <f>IFERROR(INDEX('Risk Calculation'!$A$2:$A$51,MATCH(20,'Risk Calculation'!$K$2:$K$51,0)),"")</f>
        <v/>
      </c>
      <c r="B21" s="6" t="str">
        <f>IF(A21&lt;&gt;"",INDEX('Risk Calculation'!$B$2:$B$51,MATCH(A21,'Risk Calculation'!$A$2:$A$51,0)),"")</f>
        <v/>
      </c>
      <c r="C21" s="6" t="str">
        <f>IF(A21&lt;&gt;"",INDEX('Risk Calculation'!$I$2:$I$51,MATCH(A21,'Risk Calculation'!$A$2:$A$51,0)),"")</f>
        <v/>
      </c>
      <c r="D21" s="6" t="str">
        <f>IF(A21&lt;&gt;"",INDEX('Risk Calculation'!$J$2:$J$51,MATCH(A21,'Risk Calculation'!$A$2:$A$51,0)),"")</f>
        <v/>
      </c>
      <c r="E21" s="2"/>
      <c r="F21" s="2"/>
      <c r="G21" s="2"/>
      <c r="H21" s="2"/>
      <c r="I21" s="2"/>
      <c r="J21" s="2"/>
      <c r="K21" s="2"/>
    </row>
    <row r="22" spans="1:11" x14ac:dyDescent="0.55000000000000004">
      <c r="A22" s="6" t="str">
        <f>IFERROR(INDEX('Risk Calculation'!$A$2:$A$51,MATCH(21,'Risk Calculation'!$K$2:$K$51,0)),"")</f>
        <v/>
      </c>
      <c r="B22" s="6" t="str">
        <f>IF(A22&lt;&gt;"",INDEX('Risk Calculation'!$B$2:$B$51,MATCH(A22,'Risk Calculation'!$A$2:$A$51,0)),"")</f>
        <v/>
      </c>
      <c r="C22" s="6" t="str">
        <f>IF(A22&lt;&gt;"",INDEX('Risk Calculation'!$I$2:$I$51,MATCH(A22,'Risk Calculation'!$A$2:$A$51,0)),"")</f>
        <v/>
      </c>
      <c r="D22" s="6" t="str">
        <f>IF(A22&lt;&gt;"",INDEX('Risk Calculation'!$J$2:$J$51,MATCH(A22,'Risk Calculation'!$A$2:$A$51,0)),"")</f>
        <v/>
      </c>
      <c r="E22" s="2"/>
      <c r="F22" s="2"/>
      <c r="G22" s="2"/>
      <c r="H22" s="2"/>
      <c r="I22" s="2"/>
      <c r="J22" s="2"/>
      <c r="K22" s="2"/>
    </row>
    <row r="23" spans="1:11" x14ac:dyDescent="0.55000000000000004">
      <c r="A23" s="6" t="str">
        <f>IFERROR(INDEX('Risk Calculation'!$A$2:$A$51,MATCH(22,'Risk Calculation'!$K$2:$K$51,0)),"")</f>
        <v/>
      </c>
      <c r="B23" s="6" t="str">
        <f>IF(A23&lt;&gt;"",INDEX('Risk Calculation'!$B$2:$B$51,MATCH(A23,'Risk Calculation'!$A$2:$A$51,0)),"")</f>
        <v/>
      </c>
      <c r="C23" s="6" t="str">
        <f>IF(A23&lt;&gt;"",INDEX('Risk Calculation'!$I$2:$I$51,MATCH(A23,'Risk Calculation'!$A$2:$A$51,0)),"")</f>
        <v/>
      </c>
      <c r="D23" s="6" t="str">
        <f>IF(A23&lt;&gt;"",INDEX('Risk Calculation'!$J$2:$J$51,MATCH(A23,'Risk Calculation'!$A$2:$A$51,0)),"")</f>
        <v/>
      </c>
      <c r="E23" s="2"/>
      <c r="F23" s="2"/>
      <c r="G23" s="2"/>
      <c r="H23" s="2"/>
      <c r="I23" s="2"/>
      <c r="J23" s="2"/>
      <c r="K23" s="2"/>
    </row>
    <row r="24" spans="1:11" x14ac:dyDescent="0.55000000000000004">
      <c r="A24" s="6" t="str">
        <f>IFERROR(INDEX('Risk Calculation'!$A$2:$A$51,MATCH(23,'Risk Calculation'!$K$2:$K$51,0)),"")</f>
        <v/>
      </c>
      <c r="B24" s="6" t="str">
        <f>IF(A24&lt;&gt;"",INDEX('Risk Calculation'!$B$2:$B$51,MATCH(A24,'Risk Calculation'!$A$2:$A$51,0)),"")</f>
        <v/>
      </c>
      <c r="C24" s="6" t="str">
        <f>IF(A24&lt;&gt;"",INDEX('Risk Calculation'!$I$2:$I$51,MATCH(A24,'Risk Calculation'!$A$2:$A$51,0)),"")</f>
        <v/>
      </c>
      <c r="D24" s="6" t="str">
        <f>IF(A24&lt;&gt;"",INDEX('Risk Calculation'!$J$2:$J$51,MATCH(A24,'Risk Calculation'!$A$2:$A$51,0)),"")</f>
        <v/>
      </c>
      <c r="E24" s="2"/>
      <c r="F24" s="2"/>
      <c r="G24" s="2"/>
      <c r="H24" s="2"/>
      <c r="I24" s="2"/>
      <c r="J24" s="2"/>
      <c r="K24" s="2"/>
    </row>
    <row r="25" spans="1:11" x14ac:dyDescent="0.55000000000000004">
      <c r="A25" s="6" t="str">
        <f>IFERROR(INDEX('Risk Calculation'!$A$2:$A$51,MATCH(24,'Risk Calculation'!$K$2:$K$51,0)),"")</f>
        <v/>
      </c>
      <c r="B25" s="6" t="str">
        <f>IF(A25&lt;&gt;"",INDEX('Risk Calculation'!$B$2:$B$51,MATCH(A25,'Risk Calculation'!$A$2:$A$51,0)),"")</f>
        <v/>
      </c>
      <c r="C25" s="6" t="str">
        <f>IF(A25&lt;&gt;"",INDEX('Risk Calculation'!$I$2:$I$51,MATCH(A25,'Risk Calculation'!$A$2:$A$51,0)),"")</f>
        <v/>
      </c>
      <c r="D25" s="6" t="str">
        <f>IF(A25&lt;&gt;"",INDEX('Risk Calculation'!$J$2:$J$51,MATCH(A25,'Risk Calculation'!$A$2:$A$51,0)),"")</f>
        <v/>
      </c>
      <c r="E25" s="2"/>
      <c r="F25" s="2"/>
      <c r="G25" s="2"/>
      <c r="H25" s="2"/>
      <c r="I25" s="2"/>
      <c r="J25" s="2"/>
      <c r="K25" s="2"/>
    </row>
    <row r="26" spans="1:11" x14ac:dyDescent="0.55000000000000004">
      <c r="A26" s="6" t="str">
        <f>IFERROR(INDEX('Risk Calculation'!$A$2:$A$51,MATCH(25,'Risk Calculation'!$K$2:$K$51,0)),"")</f>
        <v/>
      </c>
      <c r="B26" s="6" t="str">
        <f>IF(A26&lt;&gt;"",INDEX('Risk Calculation'!$B$2:$B$51,MATCH(A26,'Risk Calculation'!$A$2:$A$51,0)),"")</f>
        <v/>
      </c>
      <c r="C26" s="6" t="str">
        <f>IF(A26&lt;&gt;"",INDEX('Risk Calculation'!$I$2:$I$51,MATCH(A26,'Risk Calculation'!$A$2:$A$51,0)),"")</f>
        <v/>
      </c>
      <c r="D26" s="6" t="str">
        <f>IF(A26&lt;&gt;"",INDEX('Risk Calculation'!$J$2:$J$51,MATCH(A26,'Risk Calculation'!$A$2:$A$51,0)),"")</f>
        <v/>
      </c>
      <c r="E26" s="2"/>
      <c r="F26" s="2"/>
      <c r="G26" s="2"/>
      <c r="H26" s="2"/>
      <c r="I26" s="2"/>
      <c r="J26" s="2"/>
      <c r="K26" s="2"/>
    </row>
    <row r="27" spans="1:11" x14ac:dyDescent="0.55000000000000004">
      <c r="A27" s="6" t="str">
        <f>IFERROR(INDEX('Risk Calculation'!$A$2:$A$51,MATCH(26,'Risk Calculation'!$K$2:$K$51,0)),"")</f>
        <v/>
      </c>
      <c r="B27" s="6" t="str">
        <f>IF(A27&lt;&gt;"",INDEX('Risk Calculation'!$B$2:$B$51,MATCH(A27,'Risk Calculation'!$A$2:$A$51,0)),"")</f>
        <v/>
      </c>
      <c r="C27" s="6" t="str">
        <f>IF(A27&lt;&gt;"",INDEX('Risk Calculation'!$I$2:$I$51,MATCH(A27,'Risk Calculation'!$A$2:$A$51,0)),"")</f>
        <v/>
      </c>
      <c r="D27" s="6" t="str">
        <f>IF(A27&lt;&gt;"",INDEX('Risk Calculation'!$J$2:$J$51,MATCH(A27,'Risk Calculation'!$A$2:$A$51,0)),"")</f>
        <v/>
      </c>
      <c r="E27" s="2"/>
      <c r="F27" s="2"/>
      <c r="G27" s="2"/>
      <c r="H27" s="2"/>
      <c r="I27" s="2"/>
      <c r="J27" s="2"/>
      <c r="K27" s="2"/>
    </row>
    <row r="28" spans="1:11" x14ac:dyDescent="0.55000000000000004">
      <c r="A28" s="6" t="str">
        <f>IFERROR(INDEX('Risk Calculation'!$A$2:$A$51,MATCH(27,'Risk Calculation'!$K$2:$K$51,0)),"")</f>
        <v/>
      </c>
      <c r="B28" s="6" t="str">
        <f>IF(A28&lt;&gt;"",INDEX('Risk Calculation'!$B$2:$B$51,MATCH(A28,'Risk Calculation'!$A$2:$A$51,0)),"")</f>
        <v/>
      </c>
      <c r="C28" s="6" t="str">
        <f>IF(A28&lt;&gt;"",INDEX('Risk Calculation'!$I$2:$I$51,MATCH(A28,'Risk Calculation'!$A$2:$A$51,0)),"")</f>
        <v/>
      </c>
      <c r="D28" s="6" t="str">
        <f>IF(A28&lt;&gt;"",INDEX('Risk Calculation'!$J$2:$J$51,MATCH(A28,'Risk Calculation'!$A$2:$A$51,0)),"")</f>
        <v/>
      </c>
      <c r="E28" s="2"/>
      <c r="F28" s="2"/>
      <c r="G28" s="2"/>
      <c r="H28" s="2"/>
      <c r="I28" s="2"/>
      <c r="J28" s="2"/>
      <c r="K28" s="2"/>
    </row>
    <row r="29" spans="1:11" x14ac:dyDescent="0.55000000000000004">
      <c r="A29" s="6" t="str">
        <f>IFERROR(INDEX('Risk Calculation'!$A$2:$A$51,MATCH(28,'Risk Calculation'!$K$2:$K$51,0)),"")</f>
        <v/>
      </c>
      <c r="B29" s="6" t="str">
        <f>IF(A29&lt;&gt;"",INDEX('Risk Calculation'!$B$2:$B$51,MATCH(A29,'Risk Calculation'!$A$2:$A$51,0)),"")</f>
        <v/>
      </c>
      <c r="C29" s="6" t="str">
        <f>IF(A29&lt;&gt;"",INDEX('Risk Calculation'!$I$2:$I$51,MATCH(A29,'Risk Calculation'!$A$2:$A$51,0)),"")</f>
        <v/>
      </c>
      <c r="D29" s="6" t="str">
        <f>IF(A29&lt;&gt;"",INDEX('Risk Calculation'!$J$2:$J$51,MATCH(A29,'Risk Calculation'!$A$2:$A$51,0)),"")</f>
        <v/>
      </c>
      <c r="E29" s="2"/>
      <c r="F29" s="2"/>
      <c r="G29" s="2"/>
      <c r="H29" s="2"/>
      <c r="I29" s="2"/>
      <c r="J29" s="2"/>
      <c r="K29" s="2"/>
    </row>
    <row r="30" spans="1:11" x14ac:dyDescent="0.55000000000000004">
      <c r="A30" s="6" t="str">
        <f>IFERROR(INDEX('Risk Calculation'!$A$2:$A$51,MATCH(29,'Risk Calculation'!$K$2:$K$51,0)),"")</f>
        <v/>
      </c>
      <c r="B30" s="6" t="str">
        <f>IF(A30&lt;&gt;"",INDEX('Risk Calculation'!$B$2:$B$51,MATCH(A30,'Risk Calculation'!$A$2:$A$51,0)),"")</f>
        <v/>
      </c>
      <c r="C30" s="6" t="str">
        <f>IF(A30&lt;&gt;"",INDEX('Risk Calculation'!$I$2:$I$51,MATCH(A30,'Risk Calculation'!$A$2:$A$51,0)),"")</f>
        <v/>
      </c>
      <c r="D30" s="6" t="str">
        <f>IF(A30&lt;&gt;"",INDEX('Risk Calculation'!$J$2:$J$51,MATCH(A30,'Risk Calculation'!$A$2:$A$51,0)),"")</f>
        <v/>
      </c>
      <c r="E30" s="2"/>
      <c r="F30" s="2"/>
      <c r="G30" s="2"/>
      <c r="H30" s="2"/>
      <c r="I30" s="2"/>
      <c r="J30" s="2"/>
      <c r="K30" s="2"/>
    </row>
    <row r="31" spans="1:11" x14ac:dyDescent="0.55000000000000004">
      <c r="A31" s="6" t="str">
        <f>IFERROR(INDEX('Risk Calculation'!$A$2:$A$51,MATCH(30,'Risk Calculation'!$K$2:$K$51,0)),"")</f>
        <v/>
      </c>
      <c r="B31" s="6" t="str">
        <f>IF(A31&lt;&gt;"",INDEX('Risk Calculation'!$B$2:$B$51,MATCH(A31,'Risk Calculation'!$A$2:$A$51,0)),"")</f>
        <v/>
      </c>
      <c r="C31" s="6" t="str">
        <f>IF(A31&lt;&gt;"",INDEX('Risk Calculation'!$I$2:$I$51,MATCH(A31,'Risk Calculation'!$A$2:$A$51,0)),"")</f>
        <v/>
      </c>
      <c r="D31" s="6" t="str">
        <f>IF(A31&lt;&gt;"",INDEX('Risk Calculation'!$J$2:$J$51,MATCH(A31,'Risk Calculation'!$A$2:$A$51,0)),"")</f>
        <v/>
      </c>
      <c r="E31" s="2"/>
      <c r="F31" s="2"/>
      <c r="G31" s="2"/>
      <c r="H31" s="2"/>
      <c r="I31" s="2"/>
      <c r="J31" s="2"/>
      <c r="K31" s="2"/>
    </row>
    <row r="32" spans="1:11" x14ac:dyDescent="0.55000000000000004">
      <c r="A32" s="2"/>
      <c r="B32" s="2"/>
      <c r="C32" s="2"/>
      <c r="D32" s="2"/>
      <c r="E32" s="2"/>
      <c r="F32" s="2"/>
      <c r="G32" s="2"/>
      <c r="H32" s="2"/>
      <c r="I32" s="2"/>
      <c r="J32" s="2"/>
      <c r="K32" s="2"/>
    </row>
    <row r="33" spans="1:11" x14ac:dyDescent="0.55000000000000004">
      <c r="A33" s="2"/>
      <c r="B33" s="2"/>
      <c r="C33" s="2"/>
      <c r="D33" s="2"/>
      <c r="E33" s="2"/>
      <c r="F33" s="2"/>
      <c r="G33" s="2"/>
      <c r="H33" s="2"/>
      <c r="I33" s="2"/>
      <c r="J33" s="2"/>
      <c r="K33" s="2"/>
    </row>
    <row r="34" spans="1:11" x14ac:dyDescent="0.55000000000000004">
      <c r="A34" s="2"/>
      <c r="B34" s="2"/>
      <c r="C34" s="2"/>
      <c r="D34" s="2"/>
      <c r="E34" s="2"/>
      <c r="F34" s="2"/>
      <c r="G34" s="2"/>
      <c r="H34" s="2"/>
      <c r="I34" s="2"/>
      <c r="J34" s="2"/>
      <c r="K34" s="2"/>
    </row>
    <row r="35" spans="1:11" x14ac:dyDescent="0.55000000000000004">
      <c r="A35" s="2"/>
      <c r="B35" s="2"/>
      <c r="C35" s="2"/>
      <c r="D35" s="2"/>
      <c r="E35" s="2"/>
      <c r="F35" s="2"/>
      <c r="G35" s="2"/>
      <c r="H35" s="2"/>
      <c r="I35" s="2"/>
      <c r="J35" s="2"/>
      <c r="K35" s="2"/>
    </row>
    <row r="36" spans="1:11" x14ac:dyDescent="0.55000000000000004">
      <c r="A36" s="2"/>
      <c r="B36" s="2"/>
      <c r="C36" s="2"/>
      <c r="D36" s="2"/>
      <c r="E36" s="2"/>
      <c r="F36" s="2"/>
      <c r="G36" s="2"/>
      <c r="H36" s="2"/>
      <c r="I36" s="2"/>
      <c r="J36" s="2"/>
      <c r="K36" s="2"/>
    </row>
    <row r="37" spans="1:11" x14ac:dyDescent="0.55000000000000004">
      <c r="A37" s="2"/>
      <c r="B37" s="2"/>
      <c r="C37" s="2"/>
      <c r="D37" s="2"/>
      <c r="E37" s="2"/>
      <c r="F37" s="2"/>
      <c r="G37" s="2"/>
      <c r="H37" s="2"/>
      <c r="I37" s="2"/>
      <c r="J37" s="2"/>
      <c r="K37" s="2"/>
    </row>
    <row r="38" spans="1:11" x14ac:dyDescent="0.55000000000000004">
      <c r="A38" s="2"/>
      <c r="B38" s="2"/>
      <c r="C38" s="2"/>
      <c r="D38" s="2"/>
      <c r="E38" s="2"/>
      <c r="F38" s="2"/>
      <c r="G38" s="2"/>
      <c r="H38" s="2"/>
      <c r="I38" s="2"/>
      <c r="J38" s="2"/>
      <c r="K38" s="2"/>
    </row>
    <row r="39" spans="1:11" x14ac:dyDescent="0.55000000000000004">
      <c r="A39" s="2"/>
      <c r="B39" s="2"/>
      <c r="C39" s="2"/>
      <c r="D39" s="2"/>
      <c r="E39" s="2"/>
      <c r="F39" s="2"/>
      <c r="G39" s="2"/>
      <c r="H39" s="2"/>
      <c r="I39" s="2"/>
      <c r="J39" s="2"/>
      <c r="K39" s="2"/>
    </row>
    <row r="40" spans="1:11" x14ac:dyDescent="0.55000000000000004">
      <c r="A40" s="2"/>
      <c r="B40" s="2"/>
      <c r="C40" s="2"/>
      <c r="D40" s="2"/>
      <c r="E40" s="2"/>
      <c r="F40" s="2"/>
      <c r="G40" s="2"/>
      <c r="H40" s="2"/>
      <c r="I40" s="2"/>
      <c r="J40" s="2"/>
      <c r="K40" s="2"/>
    </row>
    <row r="41" spans="1:11" x14ac:dyDescent="0.55000000000000004">
      <c r="A41" s="2"/>
      <c r="B41" s="2"/>
      <c r="C41" s="2"/>
      <c r="D41" s="2"/>
      <c r="E41" s="2"/>
      <c r="F41" s="2"/>
      <c r="G41" s="2"/>
      <c r="H41" s="2"/>
      <c r="I41" s="2"/>
      <c r="J41" s="2"/>
      <c r="K41" s="2"/>
    </row>
    <row r="42" spans="1:11" x14ac:dyDescent="0.55000000000000004">
      <c r="A42" s="2"/>
      <c r="B42" s="2"/>
      <c r="C42" s="2"/>
      <c r="D42" s="2"/>
      <c r="E42" s="2"/>
      <c r="F42" s="2"/>
      <c r="G42" s="2"/>
      <c r="H42" s="2"/>
      <c r="I42" s="2"/>
      <c r="J42" s="2"/>
      <c r="K42" s="2"/>
    </row>
    <row r="43" spans="1:11" x14ac:dyDescent="0.55000000000000004">
      <c r="A43" s="2"/>
      <c r="B43" s="2"/>
      <c r="C43" s="2"/>
      <c r="D43" s="2"/>
      <c r="E43" s="2"/>
      <c r="F43" s="2"/>
      <c r="G43" s="2"/>
      <c r="H43" s="2"/>
      <c r="I43" s="2"/>
      <c r="J43" s="2"/>
      <c r="K43" s="2"/>
    </row>
    <row r="44" spans="1:11" x14ac:dyDescent="0.55000000000000004">
      <c r="A44" s="2"/>
      <c r="B44" s="2"/>
      <c r="C44" s="2"/>
      <c r="D44" s="2"/>
      <c r="E44" s="2"/>
      <c r="F44" s="2"/>
      <c r="G44" s="2"/>
      <c r="H44" s="2"/>
      <c r="I44" s="2"/>
      <c r="J44" s="2"/>
      <c r="K44" s="2"/>
    </row>
    <row r="45" spans="1:11" x14ac:dyDescent="0.55000000000000004">
      <c r="A45" s="2"/>
      <c r="B45" s="2"/>
      <c r="C45" s="2"/>
      <c r="D45" s="2"/>
      <c r="E45" s="2"/>
      <c r="F45" s="2"/>
      <c r="G45" s="2"/>
      <c r="H45" s="2"/>
      <c r="I45" s="2"/>
      <c r="J45" s="2"/>
      <c r="K45" s="2"/>
    </row>
    <row r="46" spans="1:11" x14ac:dyDescent="0.55000000000000004">
      <c r="A46" s="2"/>
      <c r="B46" s="2"/>
      <c r="C46" s="2"/>
      <c r="D46" s="2"/>
      <c r="E46" s="2"/>
      <c r="F46" s="2"/>
      <c r="G46" s="2"/>
      <c r="H46" s="2"/>
      <c r="I46" s="2"/>
      <c r="J46" s="2"/>
      <c r="K46" s="2"/>
    </row>
    <row r="47" spans="1:11" x14ac:dyDescent="0.55000000000000004">
      <c r="A47" s="2"/>
      <c r="B47" s="2"/>
      <c r="C47" s="2"/>
      <c r="D47" s="2"/>
      <c r="E47" s="2"/>
      <c r="F47" s="2"/>
      <c r="G47" s="2"/>
      <c r="H47" s="2"/>
      <c r="I47" s="2"/>
      <c r="J47" s="2"/>
      <c r="K47" s="2"/>
    </row>
    <row r="48" spans="1:11" x14ac:dyDescent="0.55000000000000004">
      <c r="A48" s="2"/>
      <c r="B48" s="2"/>
      <c r="C48" s="2"/>
      <c r="D48" s="2"/>
      <c r="E48" s="2"/>
      <c r="F48" s="2"/>
      <c r="G48" s="2"/>
      <c r="H48" s="2"/>
      <c r="I48" s="2"/>
      <c r="J48" s="2"/>
      <c r="K48" s="2"/>
    </row>
    <row r="49" spans="1:11" x14ac:dyDescent="0.55000000000000004">
      <c r="A49" s="2"/>
      <c r="B49" s="2"/>
      <c r="C49" s="2"/>
      <c r="D49" s="2"/>
      <c r="E49" s="2"/>
      <c r="F49" s="2"/>
      <c r="G49" s="2"/>
      <c r="H49" s="2"/>
      <c r="I49" s="2"/>
      <c r="J49" s="2"/>
      <c r="K49" s="2"/>
    </row>
    <row r="50" spans="1:11" x14ac:dyDescent="0.55000000000000004">
      <c r="A50" s="2"/>
      <c r="B50" s="2"/>
      <c r="C50" s="2"/>
      <c r="D50" s="2"/>
      <c r="E50" s="2"/>
      <c r="F50" s="2"/>
      <c r="G50" s="2"/>
      <c r="H50" s="2"/>
      <c r="I50" s="2"/>
      <c r="J50" s="2"/>
      <c r="K50" s="2"/>
    </row>
    <row r="51" spans="1:11" x14ac:dyDescent="0.55000000000000004">
      <c r="A51" s="2"/>
      <c r="B51" s="2"/>
      <c r="C51" s="2"/>
      <c r="D51" s="2"/>
      <c r="E51" s="2"/>
      <c r="F51" s="2"/>
      <c r="G51" s="2"/>
      <c r="H51" s="2"/>
      <c r="I51" s="2"/>
      <c r="J51" s="2"/>
      <c r="K51" s="2"/>
    </row>
    <row r="52" spans="1:11" x14ac:dyDescent="0.55000000000000004">
      <c r="A52" s="2"/>
      <c r="B52" s="2"/>
      <c r="C52" s="2"/>
      <c r="D52" s="2"/>
      <c r="E52" s="2"/>
      <c r="F52" s="2"/>
      <c r="G52" s="2"/>
      <c r="H52" s="2"/>
      <c r="I52" s="2"/>
      <c r="J52" s="2"/>
      <c r="K52" s="2"/>
    </row>
    <row r="53" spans="1:11" x14ac:dyDescent="0.55000000000000004">
      <c r="A53" s="2"/>
      <c r="B53" s="2"/>
      <c r="C53" s="2"/>
      <c r="D53" s="2"/>
      <c r="E53" s="2"/>
      <c r="F53" s="2"/>
      <c r="G53" s="2"/>
      <c r="H53" s="2"/>
      <c r="I53" s="2"/>
      <c r="J53" s="2"/>
      <c r="K53" s="2"/>
    </row>
    <row r="54" spans="1:11" x14ac:dyDescent="0.55000000000000004">
      <c r="A54" s="2"/>
      <c r="B54" s="2"/>
      <c r="C54" s="2"/>
      <c r="D54" s="2"/>
      <c r="E54" s="2"/>
      <c r="F54" s="2"/>
      <c r="G54" s="2"/>
      <c r="H54" s="2"/>
      <c r="I54" s="2"/>
      <c r="J54" s="2"/>
      <c r="K54" s="2"/>
    </row>
    <row r="55" spans="1:11" x14ac:dyDescent="0.55000000000000004">
      <c r="A55" s="2"/>
      <c r="B55" s="2"/>
      <c r="C55" s="2"/>
      <c r="D55" s="2"/>
      <c r="E55" s="2"/>
      <c r="F55" s="2"/>
      <c r="G55" s="2"/>
      <c r="H55" s="2"/>
      <c r="I55" s="2"/>
      <c r="J55" s="2"/>
      <c r="K55" s="2"/>
    </row>
    <row r="56" spans="1:11" x14ac:dyDescent="0.55000000000000004">
      <c r="A56" s="2"/>
      <c r="B56" s="2"/>
      <c r="C56" s="2"/>
      <c r="D56" s="2"/>
      <c r="E56" s="2"/>
      <c r="F56" s="2"/>
      <c r="G56" s="2"/>
      <c r="H56" s="2"/>
      <c r="I56" s="2"/>
      <c r="J56" s="2"/>
      <c r="K56" s="2"/>
    </row>
    <row r="57" spans="1:11" x14ac:dyDescent="0.55000000000000004">
      <c r="A57" s="2"/>
      <c r="B57" s="2"/>
      <c r="C57" s="2"/>
      <c r="D57" s="2"/>
      <c r="E57" s="2"/>
      <c r="F57" s="2"/>
      <c r="G57" s="2"/>
      <c r="H57" s="2"/>
      <c r="I57" s="2"/>
      <c r="J57" s="2"/>
      <c r="K57" s="2"/>
    </row>
    <row r="58" spans="1:11" x14ac:dyDescent="0.55000000000000004">
      <c r="A58" s="2"/>
      <c r="B58" s="2"/>
      <c r="C58" s="2"/>
      <c r="D58" s="2"/>
      <c r="E58" s="2"/>
      <c r="F58" s="2"/>
      <c r="G58" s="2"/>
      <c r="H58" s="2"/>
      <c r="I58" s="2"/>
      <c r="J58" s="2"/>
      <c r="K58" s="2"/>
    </row>
    <row r="59" spans="1:11" x14ac:dyDescent="0.55000000000000004">
      <c r="A59" s="2"/>
      <c r="B59" s="2"/>
      <c r="C59" s="2"/>
      <c r="D59" s="2"/>
      <c r="E59" s="2"/>
      <c r="F59" s="2"/>
      <c r="G59" s="2"/>
      <c r="H59" s="2"/>
      <c r="I59" s="2"/>
      <c r="J59" s="2"/>
      <c r="K59" s="2"/>
    </row>
    <row r="60" spans="1:11" x14ac:dyDescent="0.55000000000000004">
      <c r="A60" s="2"/>
      <c r="B60" s="2"/>
      <c r="C60" s="2"/>
      <c r="D60" s="2"/>
      <c r="E60" s="2"/>
      <c r="F60" s="2"/>
      <c r="G60" s="2"/>
      <c r="H60" s="2"/>
      <c r="I60" s="2"/>
      <c r="J60" s="2"/>
      <c r="K60" s="2"/>
    </row>
    <row r="61" spans="1:11" x14ac:dyDescent="0.55000000000000004">
      <c r="A61" s="2"/>
      <c r="B61" s="2"/>
      <c r="C61" s="2"/>
      <c r="D61" s="2"/>
      <c r="E61" s="2"/>
      <c r="F61" s="2"/>
      <c r="G61" s="2"/>
      <c r="H61" s="2"/>
      <c r="I61" s="2"/>
      <c r="J61" s="2"/>
      <c r="K61" s="2"/>
    </row>
    <row r="62" spans="1:11" x14ac:dyDescent="0.55000000000000004">
      <c r="A62" s="2"/>
      <c r="B62" s="2"/>
      <c r="C62" s="2"/>
      <c r="D62" s="2"/>
      <c r="E62" s="2"/>
      <c r="F62" s="2"/>
      <c r="G62" s="2"/>
      <c r="H62" s="2"/>
      <c r="I62" s="2"/>
      <c r="J62" s="2"/>
      <c r="K62" s="2"/>
    </row>
    <row r="63" spans="1:11" x14ac:dyDescent="0.55000000000000004">
      <c r="A63" s="2"/>
      <c r="B63" s="2"/>
      <c r="C63" s="2"/>
      <c r="D63" s="2"/>
      <c r="E63" s="2"/>
      <c r="F63" s="2"/>
      <c r="G63" s="2"/>
      <c r="H63" s="2"/>
      <c r="I63" s="2"/>
      <c r="J63" s="2"/>
      <c r="K63" s="2"/>
    </row>
    <row r="64" spans="1:11" x14ac:dyDescent="0.55000000000000004">
      <c r="A64" s="2"/>
      <c r="B64" s="2"/>
      <c r="C64" s="2"/>
      <c r="D64" s="2"/>
      <c r="E64" s="2"/>
      <c r="F64" s="2"/>
      <c r="G64" s="2"/>
      <c r="H64" s="2"/>
      <c r="I64" s="2"/>
      <c r="J64" s="2"/>
      <c r="K64" s="2"/>
    </row>
    <row r="65" spans="1:11" x14ac:dyDescent="0.55000000000000004">
      <c r="A65" s="2"/>
      <c r="B65" s="2"/>
      <c r="C65" s="2"/>
      <c r="D65" s="2"/>
      <c r="E65" s="2"/>
      <c r="F65" s="2"/>
      <c r="G65" s="2"/>
      <c r="H65" s="2"/>
      <c r="I65" s="2"/>
      <c r="J65" s="2"/>
      <c r="K65" s="2"/>
    </row>
    <row r="66" spans="1:11" x14ac:dyDescent="0.55000000000000004">
      <c r="A66" s="2"/>
      <c r="B66" s="2"/>
      <c r="C66" s="2"/>
      <c r="D66" s="2"/>
      <c r="E66" s="2"/>
      <c r="F66" s="2"/>
      <c r="G66" s="2"/>
      <c r="H66" s="2"/>
      <c r="I66" s="2"/>
      <c r="J66" s="2"/>
      <c r="K66" s="2"/>
    </row>
    <row r="67" spans="1:11" x14ac:dyDescent="0.55000000000000004">
      <c r="A67" s="2"/>
      <c r="B67" s="2"/>
      <c r="C67" s="2"/>
      <c r="D67" s="2"/>
      <c r="E67" s="2"/>
      <c r="F67" s="2"/>
      <c r="G67" s="2"/>
      <c r="H67" s="2"/>
      <c r="I67" s="2"/>
      <c r="J67" s="2"/>
      <c r="K67" s="2"/>
    </row>
    <row r="68" spans="1:11" x14ac:dyDescent="0.55000000000000004">
      <c r="A68" s="2"/>
      <c r="B68" s="2"/>
      <c r="C68" s="2"/>
      <c r="D68" s="2"/>
      <c r="E68" s="2"/>
      <c r="F68" s="2"/>
      <c r="G68" s="2"/>
      <c r="H68" s="2"/>
      <c r="I68" s="2"/>
      <c r="J68" s="2"/>
      <c r="K68" s="2"/>
    </row>
    <row r="69" spans="1:11" x14ac:dyDescent="0.55000000000000004">
      <c r="A69" s="2"/>
      <c r="B69" s="2"/>
      <c r="C69" s="2"/>
      <c r="D69" s="2"/>
      <c r="E69" s="2"/>
      <c r="F69" s="2"/>
      <c r="G69" s="2"/>
      <c r="H69" s="2"/>
      <c r="I69" s="2"/>
      <c r="J69" s="2"/>
      <c r="K69" s="2"/>
    </row>
    <row r="70" spans="1:11" x14ac:dyDescent="0.55000000000000004">
      <c r="A70" s="2"/>
      <c r="B70" s="2"/>
      <c r="C70" s="2"/>
      <c r="D70" s="2"/>
      <c r="E70" s="2"/>
      <c r="F70" s="2"/>
      <c r="G70" s="2"/>
      <c r="H70" s="2"/>
      <c r="I70" s="2"/>
      <c r="J70" s="2"/>
      <c r="K70" s="2"/>
    </row>
    <row r="71" spans="1:11" x14ac:dyDescent="0.55000000000000004">
      <c r="A71" s="2"/>
      <c r="B71" s="2"/>
      <c r="C71" s="2"/>
      <c r="D71" s="2"/>
      <c r="E71" s="2"/>
      <c r="F71" s="2"/>
      <c r="G71" s="2"/>
      <c r="H71" s="2"/>
      <c r="I71" s="2"/>
      <c r="J71" s="2"/>
      <c r="K71" s="2"/>
    </row>
    <row r="72" spans="1:11" x14ac:dyDescent="0.55000000000000004">
      <c r="A72" s="2"/>
      <c r="B72" s="2"/>
      <c r="C72" s="2"/>
      <c r="D72" s="2"/>
      <c r="E72" s="2"/>
      <c r="F72" s="2"/>
      <c r="G72" s="2"/>
      <c r="H72" s="2"/>
      <c r="I72" s="2"/>
      <c r="J72" s="2"/>
      <c r="K72" s="2"/>
    </row>
    <row r="73" spans="1:11" x14ac:dyDescent="0.55000000000000004">
      <c r="A73" s="2"/>
      <c r="B73" s="2"/>
      <c r="C73" s="2"/>
      <c r="D73" s="2"/>
      <c r="E73" s="2"/>
      <c r="F73" s="2"/>
      <c r="G73" s="2"/>
      <c r="H73" s="2"/>
      <c r="I73" s="2"/>
      <c r="J73" s="2"/>
      <c r="K73" s="2"/>
    </row>
    <row r="74" spans="1:11" x14ac:dyDescent="0.55000000000000004">
      <c r="A74" s="2"/>
      <c r="B74" s="2"/>
      <c r="C74" s="2"/>
      <c r="D74" s="2"/>
      <c r="E74" s="2"/>
      <c r="F74" s="2"/>
      <c r="G74" s="2"/>
      <c r="H74" s="2"/>
      <c r="I74" s="2"/>
      <c r="J74" s="2"/>
      <c r="K74" s="2"/>
    </row>
    <row r="75" spans="1:11" x14ac:dyDescent="0.55000000000000004">
      <c r="A75" s="2"/>
      <c r="B75" s="2"/>
      <c r="C75" s="2"/>
      <c r="D75" s="2"/>
      <c r="E75" s="2"/>
      <c r="F75" s="2"/>
      <c r="G75" s="2"/>
      <c r="H75" s="2"/>
      <c r="I75" s="2"/>
      <c r="J75" s="2"/>
      <c r="K75" s="2"/>
    </row>
    <row r="76" spans="1:11" x14ac:dyDescent="0.55000000000000004">
      <c r="A76" s="2"/>
      <c r="B76" s="2"/>
      <c r="C76" s="2"/>
      <c r="D76" s="2"/>
      <c r="E76" s="2"/>
      <c r="F76" s="2"/>
      <c r="G76" s="2"/>
      <c r="H76" s="2"/>
      <c r="I76" s="2"/>
      <c r="J76" s="2"/>
      <c r="K76" s="2"/>
    </row>
    <row r="77" spans="1:11" x14ac:dyDescent="0.55000000000000004">
      <c r="A77" s="2"/>
      <c r="B77" s="2"/>
      <c r="C77" s="2"/>
      <c r="D77" s="2"/>
      <c r="E77" s="2"/>
      <c r="F77" s="2"/>
      <c r="G77" s="2"/>
      <c r="H77" s="2"/>
      <c r="I77" s="2"/>
      <c r="J77" s="2"/>
      <c r="K77" s="2"/>
    </row>
    <row r="78" spans="1:11" x14ac:dyDescent="0.55000000000000004">
      <c r="A78" s="2"/>
      <c r="B78" s="2"/>
      <c r="C78" s="2"/>
      <c r="D78" s="2"/>
      <c r="E78" s="2"/>
      <c r="F78" s="2"/>
      <c r="G78" s="2"/>
      <c r="H78" s="2"/>
      <c r="I78" s="2"/>
      <c r="J78" s="2"/>
      <c r="K78" s="2"/>
    </row>
    <row r="79" spans="1:11" x14ac:dyDescent="0.55000000000000004">
      <c r="A79" s="2"/>
      <c r="B79" s="2"/>
      <c r="C79" s="2"/>
      <c r="D79" s="2"/>
      <c r="E79" s="2"/>
      <c r="F79" s="2"/>
      <c r="G79" s="2"/>
      <c r="H79" s="2"/>
      <c r="I79" s="2"/>
      <c r="J79" s="2"/>
      <c r="K79" s="2"/>
    </row>
    <row r="80" spans="1:11" x14ac:dyDescent="0.55000000000000004">
      <c r="A80" s="2"/>
      <c r="B80" s="2"/>
      <c r="C80" s="2"/>
      <c r="D80" s="2"/>
      <c r="E80" s="2"/>
      <c r="F80" s="2"/>
      <c r="G80" s="2"/>
      <c r="H80" s="2"/>
      <c r="I80" s="2"/>
      <c r="J80" s="2"/>
      <c r="K80" s="2"/>
    </row>
    <row r="81" spans="1:11" x14ac:dyDescent="0.55000000000000004">
      <c r="A81" s="2"/>
      <c r="B81" s="2"/>
      <c r="C81" s="2"/>
      <c r="D81" s="2"/>
      <c r="E81" s="2"/>
      <c r="F81" s="2"/>
      <c r="G81" s="2"/>
      <c r="H81" s="2"/>
      <c r="I81" s="2"/>
      <c r="J81" s="2"/>
      <c r="K81" s="2"/>
    </row>
    <row r="82" spans="1:11" x14ac:dyDescent="0.55000000000000004">
      <c r="A82" s="2"/>
      <c r="B82" s="2"/>
      <c r="C82" s="2"/>
      <c r="D82" s="2"/>
      <c r="E82" s="2"/>
      <c r="F82" s="2"/>
      <c r="G82" s="2"/>
      <c r="H82" s="2"/>
      <c r="I82" s="2"/>
      <c r="J82" s="2"/>
      <c r="K82" s="2"/>
    </row>
    <row r="83" spans="1:11" x14ac:dyDescent="0.55000000000000004">
      <c r="A83" s="2"/>
      <c r="B83" s="2"/>
      <c r="C83" s="2"/>
      <c r="D83" s="2"/>
      <c r="E83" s="2"/>
      <c r="F83" s="2"/>
      <c r="G83" s="2"/>
      <c r="H83" s="2"/>
      <c r="I83" s="2"/>
      <c r="J83" s="2"/>
      <c r="K83" s="2"/>
    </row>
    <row r="84" spans="1:11" x14ac:dyDescent="0.55000000000000004">
      <c r="A84" s="2"/>
      <c r="B84" s="2"/>
      <c r="C84" s="2"/>
      <c r="D84" s="2"/>
      <c r="E84" s="2"/>
      <c r="F84" s="2"/>
      <c r="G84" s="2"/>
      <c r="H84" s="2"/>
      <c r="I84" s="2"/>
      <c r="J84" s="2"/>
      <c r="K84" s="2"/>
    </row>
    <row r="85" spans="1:11" x14ac:dyDescent="0.55000000000000004">
      <c r="A85" s="2"/>
      <c r="B85" s="2"/>
      <c r="C85" s="2"/>
      <c r="D85" s="2"/>
      <c r="E85" s="2"/>
      <c r="F85" s="2"/>
      <c r="G85" s="2"/>
      <c r="H85" s="2"/>
      <c r="I85" s="2"/>
      <c r="J85" s="2"/>
      <c r="K85" s="2"/>
    </row>
    <row r="86" spans="1:11" x14ac:dyDescent="0.55000000000000004">
      <c r="A86" s="2"/>
      <c r="B86" s="2"/>
      <c r="C86" s="2"/>
      <c r="D86" s="2"/>
      <c r="E86" s="2"/>
      <c r="F86" s="2"/>
      <c r="G86" s="2"/>
      <c r="H86" s="2"/>
      <c r="I86" s="2"/>
      <c r="J86" s="2"/>
      <c r="K86" s="2"/>
    </row>
    <row r="87" spans="1:11" x14ac:dyDescent="0.55000000000000004">
      <c r="A87" s="2"/>
      <c r="B87" s="2"/>
      <c r="C87" s="2"/>
      <c r="D87" s="2"/>
      <c r="E87" s="2"/>
      <c r="F87" s="2"/>
      <c r="G87" s="2"/>
      <c r="H87" s="2"/>
      <c r="I87" s="2"/>
      <c r="J87" s="2"/>
      <c r="K87" s="2"/>
    </row>
    <row r="88" spans="1:11" x14ac:dyDescent="0.55000000000000004">
      <c r="A88" s="2"/>
      <c r="B88" s="2"/>
      <c r="C88" s="2"/>
      <c r="D88" s="2"/>
      <c r="E88" s="2"/>
      <c r="F88" s="2"/>
      <c r="G88" s="2"/>
      <c r="H88" s="2"/>
      <c r="I88" s="2"/>
      <c r="J88" s="2"/>
      <c r="K88" s="2"/>
    </row>
    <row r="89" spans="1:11" x14ac:dyDescent="0.55000000000000004">
      <c r="A89" s="2"/>
      <c r="B89" s="2"/>
      <c r="C89" s="2"/>
      <c r="D89" s="2"/>
      <c r="E89" s="2"/>
      <c r="F89" s="2"/>
      <c r="G89" s="2"/>
      <c r="H89" s="2"/>
      <c r="I89" s="2"/>
      <c r="J89" s="2"/>
      <c r="K89" s="2"/>
    </row>
    <row r="90" spans="1:11" x14ac:dyDescent="0.55000000000000004">
      <c r="A90" s="2"/>
      <c r="B90" s="2"/>
      <c r="C90" s="2"/>
      <c r="D90" s="2"/>
      <c r="E90" s="2"/>
      <c r="F90" s="2"/>
      <c r="G90" s="2"/>
      <c r="H90" s="2"/>
      <c r="I90" s="2"/>
      <c r="J90" s="2"/>
      <c r="K90" s="2"/>
    </row>
    <row r="91" spans="1:11" x14ac:dyDescent="0.55000000000000004">
      <c r="A91" s="2"/>
      <c r="B91" s="2"/>
      <c r="C91" s="2"/>
      <c r="D91" s="2"/>
      <c r="E91" s="2"/>
      <c r="F91" s="2"/>
      <c r="G91" s="2"/>
      <c r="H91" s="2"/>
      <c r="I91" s="2"/>
      <c r="J91" s="2"/>
      <c r="K91" s="2"/>
    </row>
    <row r="92" spans="1:11" x14ac:dyDescent="0.55000000000000004">
      <c r="A92" s="2"/>
      <c r="B92" s="2"/>
      <c r="C92" s="2"/>
      <c r="D92" s="2"/>
      <c r="E92" s="2"/>
      <c r="F92" s="2"/>
      <c r="G92" s="2"/>
      <c r="H92" s="2"/>
      <c r="I92" s="2"/>
      <c r="J92" s="2"/>
      <c r="K92" s="2"/>
    </row>
    <row r="93" spans="1:11" x14ac:dyDescent="0.55000000000000004">
      <c r="A93" s="2"/>
      <c r="B93" s="2"/>
      <c r="C93" s="2"/>
      <c r="D93" s="2"/>
      <c r="E93" s="2"/>
      <c r="F93" s="2"/>
      <c r="G93" s="2"/>
      <c r="H93" s="2"/>
      <c r="I93" s="2"/>
      <c r="J93" s="2"/>
      <c r="K93" s="2"/>
    </row>
    <row r="94" spans="1:11" x14ac:dyDescent="0.55000000000000004">
      <c r="A94" s="2"/>
      <c r="B94" s="2"/>
      <c r="C94" s="2"/>
      <c r="D94" s="2"/>
      <c r="E94" s="2"/>
      <c r="F94" s="2"/>
      <c r="G94" s="2"/>
      <c r="H94" s="2"/>
      <c r="I94" s="2"/>
      <c r="J94" s="2"/>
      <c r="K94" s="2"/>
    </row>
    <row r="95" spans="1:11" x14ac:dyDescent="0.55000000000000004">
      <c r="A95" s="2"/>
      <c r="B95" s="2"/>
      <c r="C95" s="2"/>
      <c r="D95" s="2"/>
      <c r="E95" s="2"/>
      <c r="F95" s="2"/>
      <c r="G95" s="2"/>
      <c r="H95" s="2"/>
      <c r="I95" s="2"/>
      <c r="J95" s="2"/>
      <c r="K95" s="2"/>
    </row>
    <row r="96" spans="1:11" x14ac:dyDescent="0.55000000000000004">
      <c r="A96" s="2"/>
      <c r="B96" s="2"/>
      <c r="C96" s="2"/>
      <c r="D96" s="2"/>
      <c r="E96" s="2"/>
      <c r="F96" s="2"/>
      <c r="G96" s="2"/>
      <c r="H96" s="2"/>
      <c r="I96" s="2"/>
      <c r="J96" s="2"/>
      <c r="K96" s="2"/>
    </row>
    <row r="97" spans="1:11" x14ac:dyDescent="0.55000000000000004">
      <c r="A97" s="2"/>
      <c r="B97" s="2"/>
      <c r="C97" s="2"/>
      <c r="D97" s="2"/>
      <c r="E97" s="2"/>
      <c r="F97" s="2"/>
      <c r="G97" s="2"/>
      <c r="H97" s="2"/>
      <c r="I97" s="2"/>
      <c r="J97" s="2"/>
      <c r="K97" s="2"/>
    </row>
    <row r="98" spans="1:11" x14ac:dyDescent="0.55000000000000004">
      <c r="A98" s="2"/>
      <c r="B98" s="2"/>
      <c r="C98" s="2"/>
      <c r="D98" s="2"/>
      <c r="E98" s="2"/>
      <c r="F98" s="2"/>
      <c r="G98" s="2"/>
      <c r="H98" s="2"/>
      <c r="I98" s="2"/>
      <c r="J98" s="2"/>
      <c r="K98" s="2"/>
    </row>
    <row r="99" spans="1:11" x14ac:dyDescent="0.55000000000000004">
      <c r="A99" s="2"/>
      <c r="B99" s="2"/>
      <c r="C99" s="2"/>
      <c r="D99" s="2"/>
      <c r="E99" s="2"/>
      <c r="F99" s="2"/>
      <c r="G99" s="2"/>
      <c r="H99" s="2"/>
      <c r="I99" s="2"/>
      <c r="J99" s="2"/>
      <c r="K99" s="2"/>
    </row>
    <row r="100" spans="1:11" x14ac:dyDescent="0.55000000000000004">
      <c r="A100" s="2"/>
      <c r="B100" s="2"/>
      <c r="C100" s="2"/>
      <c r="D100" s="2"/>
      <c r="E100" s="2"/>
      <c r="F100" s="2"/>
      <c r="G100" s="2"/>
      <c r="H100" s="2"/>
      <c r="I100" s="2"/>
      <c r="J100" s="2"/>
      <c r="K100" s="2"/>
    </row>
    <row r="101" spans="1:11" x14ac:dyDescent="0.55000000000000004">
      <c r="A101" s="2"/>
      <c r="B101" s="2"/>
      <c r="C101" s="2"/>
      <c r="D101" s="2"/>
      <c r="E101" s="2"/>
      <c r="F101" s="2"/>
      <c r="G101" s="2"/>
      <c r="H101" s="2"/>
      <c r="I101" s="2"/>
      <c r="J101" s="2"/>
      <c r="K101" s="2"/>
    </row>
    <row r="102" spans="1:11" x14ac:dyDescent="0.55000000000000004">
      <c r="A102" s="2"/>
      <c r="B102" s="2"/>
      <c r="C102" s="2"/>
      <c r="D102" s="2"/>
      <c r="E102" s="2"/>
      <c r="F102" s="2"/>
      <c r="G102" s="2"/>
      <c r="H102" s="2"/>
      <c r="I102" s="2" t="s">
        <v>128</v>
      </c>
      <c r="J102" s="6">
        <f>SUM(I2:I101)</f>
        <v>0</v>
      </c>
      <c r="K102" s="2"/>
    </row>
    <row r="103" spans="1:11" x14ac:dyDescent="0.55000000000000004">
      <c r="A103" s="2"/>
      <c r="B103" s="2"/>
      <c r="C103" s="2"/>
      <c r="D103" s="2"/>
      <c r="E103" s="2"/>
      <c r="F103" s="2"/>
      <c r="G103" s="2"/>
      <c r="H103" s="2"/>
      <c r="I103" s="2" t="s">
        <v>129</v>
      </c>
      <c r="J103" s="6">
        <f>IF(COUNTA(I2:I101)&gt;0,AVERAGE(I2:I101),0)</f>
        <v>0</v>
      </c>
      <c r="K103" s="2"/>
    </row>
    <row r="104" spans="1:11" x14ac:dyDescent="0.55000000000000004">
      <c r="A104" s="2"/>
      <c r="B104" s="2"/>
      <c r="C104" s="2"/>
      <c r="D104" s="2"/>
      <c r="E104" s="2"/>
      <c r="F104" s="2"/>
      <c r="G104" s="2"/>
      <c r="H104" s="2"/>
      <c r="I104" s="2" t="s">
        <v>130</v>
      </c>
      <c r="J104" s="6">
        <f>IF(COUNTA(K2:K101)&gt;0,AVERAGE(K2:K101),0)</f>
        <v>0</v>
      </c>
      <c r="K104" s="2"/>
    </row>
  </sheetData>
  <dataValidations count="2">
    <dataValidation type="list" allowBlank="1" showInputMessage="1" showErrorMessage="1" sqref="G2 G3 G4 G5 G6 G7 G8 G9 G10 G11 G12 G13 G14 G15 G16 G17 G18 G19 G20 G21 G22 G23 G24 G25 G26 G27 G28 G29 G30 G31 G32 G33 G34 G35 G36 G37 G38 G39 G40 G41 G42 G43 G44 G45 G46 G47 G48 G49 G50 G51 G52 G53 G54 G55 G56 G57 G58 G59 G60 G61 G62 G63 G64 G65 G66 G67 G68 G69 G70 G71 G72 G73 G74 G75 G76 G77 G78 G79 G80 G81 G82 G83 G84 G85 G86 G87 G88 G89 G90 G91 G92 G93 G94 G95 G96 G97 G98 G99 G100 G101" xr:uid="{00000000-0002-0000-0800-000000000000}">
      <formula1>ImplementationStatus</formula1>
    </dataValidation>
    <dataValidation type="whole" allowBlank="1" showInputMessage="1" showErrorMessage="1" sqref="K2 K3 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xr:uid="{00000000-0002-0000-0800-000001000000}">
      <formula1>0</formula1>
      <formula2>100</formula2>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Registration</vt:lpstr>
      <vt:lpstr>Instructions</vt:lpstr>
      <vt:lpstr>Executive Summary</vt:lpstr>
      <vt:lpstr>Company Profile</vt:lpstr>
      <vt:lpstr>Asset Inventory</vt:lpstr>
      <vt:lpstr>Threat Assessment</vt:lpstr>
      <vt:lpstr>Vulnerability Analysis</vt:lpstr>
      <vt:lpstr>Risk Calculation</vt:lpstr>
      <vt:lpstr>Treatment Plan</vt:lpstr>
      <vt:lpstr>Formula Controls</vt:lpstr>
      <vt:lpstr>Lists</vt:lpstr>
      <vt:lpstr>AssetTypes</vt:lpstr>
      <vt:lpstr>BusinessTypes</vt:lpstr>
      <vt:lpstr>ComplianceStatus</vt:lpstr>
      <vt:lpstr>DataVolumes</vt:lpstr>
      <vt:lpstr>HistoricalIncidents</vt:lpstr>
      <vt:lpstr>ImpactTypes</vt:lpstr>
      <vt:lpstr>ImplementationStatus</vt:lpstr>
      <vt:lpstr>ThreatCategories</vt:lpstr>
      <vt:lpstr>ThreatSources</vt:lpstr>
      <vt:lpstr>TreatmentStrategies</vt:lpstr>
      <vt:lpstr>VulnerabilityStatus</vt:lpstr>
      <vt:lpstr>VulnerabilityTypes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McRae, Mark</cp:lastModifiedBy>
  <dcterms:created xsi:type="dcterms:W3CDTF">2025-09-19T03:29:29Z</dcterms:created>
  <dcterms:modified xsi:type="dcterms:W3CDTF">2025-11-22T01:43:35Z</dcterms:modified>
</cp:coreProperties>
</file>